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1.xml" ContentType="application/vnd.openxmlformats-officedocument.theme+xml"/>
  <Override PartName="/xl/worksheets/sheet1.xml" ContentType="application/vnd.openxmlformats-officedocument.spreadsheetml.worksheet+xml"/>
  <Override PartName="/xl/worksheets/sheet29.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26.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7.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2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25.xml" ContentType="application/vnd.openxmlformats-officedocument.spreadsheetml.worksheet+xml"/>
  <Override PartName="/xl/worksheets/sheet10.xml" ContentType="application/vnd.openxmlformats-officedocument.spreadsheetml.worksheet+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customXml/itemProps6.xml" ContentType="application/vnd.openxmlformats-officedocument.customXml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7.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workbookProtection workbookPassword="C6D6" lockStructure="1"/>
  <bookViews>
    <workbookView xWindow="12675" yWindow="885" windowWidth="8910" windowHeight="10380" tabRatio="863"/>
  </bookViews>
  <sheets>
    <sheet name="Contents" sheetId="2" r:id="rId1"/>
    <sheet name="1a - Population" sheetId="29" r:id="rId2"/>
    <sheet name="1b - IMD 2015 LSOAs" sheetId="3" r:id="rId3"/>
    <sheet name="1c - IMD 2015 Population" sheetId="4" r:id="rId4"/>
    <sheet name="1d - EYFSP Children Centre Area" sheetId="31" r:id="rId5"/>
    <sheet name="2a - All Providers Data" sheetId="33" r:id="rId6"/>
    <sheet name="2b - Provider trends over time " sheetId="8" r:id="rId7"/>
    <sheet name="2c - Ofsted Inspection Results" sheetId="34" r:id="rId8"/>
    <sheet name="3a - Childminder Pick Up" sheetId="9" r:id="rId9"/>
    <sheet name="3b - FIS Enquiries" sheetId="10" r:id="rId10"/>
    <sheet name="4a - 2 YO Registered Prov" sheetId="11" r:id="rId11"/>
    <sheet name="4b - 2Help Take Up" sheetId="38" r:id="rId12"/>
    <sheet name="4c - 2Help by CC" sheetId="37" r:id="rId13"/>
    <sheet name="4d - NEF Registered Prov" sheetId="14" r:id="rId14"/>
    <sheet name="4e - NEF Take Up by CC" sheetId="36" r:id="rId15"/>
    <sheet name="4f - 30hrs Projections" sheetId="35" r:id="rId16"/>
    <sheet name="4g - DLA Claimants" sheetId="18" r:id="rId17"/>
    <sheet name="4h - IDS Case Load" sheetId="16" r:id="rId18"/>
    <sheet name="4i - AA SEND Experience" sheetId="17" r:id="rId19"/>
    <sheet name="4j - WTC and CTC" sheetId="19" r:id="rId20"/>
    <sheet name="4k - Pupil Premium" sheetId="20" r:id="rId21"/>
    <sheet name="4l - Early Years Pupil Premium" sheetId="25" r:id="rId22"/>
    <sheet name="5a - Charges by Provision Type" sheetId="39" r:id="rId23"/>
    <sheet name="5b - Hourly charge for under 2s" sheetId="40" r:id="rId24"/>
    <sheet name="5c - Hourly charge for 2yrs" sheetId="41" r:id="rId25"/>
    <sheet name="5d - Hourly charge for 3&amp;4 yrs" sheetId="42" r:id="rId26"/>
    <sheet name="CC Area Profiles" sheetId="21" r:id="rId27"/>
    <sheet name="Gaps Analysis" sheetId="24" r:id="rId28"/>
    <sheet name="List" sheetId="22" state="hidden" r:id="rId29"/>
  </sheets>
  <externalReferences>
    <externalReference r:id="rId30"/>
  </externalReferences>
  <definedNames>
    <definedName name="Mid_2015_Popn_Persons_by_Reach_and_Group">#REF!</definedName>
    <definedName name="ProfileList">[1]Lookup!$A$2:$A$40</definedName>
  </definedNames>
  <calcPr calcId="145621"/>
</workbook>
</file>

<file path=xl/calcChain.xml><?xml version="1.0" encoding="utf-8"?>
<calcChain xmlns="http://schemas.openxmlformats.org/spreadsheetml/2006/main">
  <c r="AN20" i="24" l="1"/>
  <c r="AM20" i="24"/>
  <c r="AL20" i="24"/>
  <c r="AK20"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F20" i="24"/>
  <c r="E20" i="24"/>
  <c r="D20" i="24"/>
  <c r="C20" i="24"/>
  <c r="B20" i="24"/>
  <c r="AN19" i="24"/>
  <c r="AM19" i="24"/>
  <c r="AL19" i="24"/>
  <c r="AK19"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F19" i="24"/>
  <c r="E19" i="24"/>
  <c r="D19" i="24"/>
  <c r="C19" i="24"/>
  <c r="B19" i="24"/>
  <c r="AN11" i="24" l="1"/>
  <c r="AM11" i="24"/>
  <c r="AL11" i="24"/>
  <c r="AK11"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F11" i="24"/>
  <c r="E11" i="24"/>
  <c r="D11" i="24"/>
  <c r="C11" i="24"/>
  <c r="B11" i="24"/>
  <c r="B3" i="21" l="1"/>
  <c r="C8" i="21"/>
  <c r="F47" i="21"/>
  <c r="F45" i="21"/>
  <c r="F43" i="21"/>
  <c r="F41" i="21"/>
  <c r="C35" i="21" l="1"/>
  <c r="C34" i="21"/>
  <c r="C33" i="21"/>
  <c r="E28" i="21"/>
  <c r="C28" i="21"/>
  <c r="B28" i="21"/>
  <c r="C22" i="21"/>
  <c r="C21" i="21"/>
  <c r="D18" i="21"/>
  <c r="C18" i="21"/>
  <c r="B18" i="21"/>
  <c r="E12" i="21"/>
  <c r="D12" i="21"/>
  <c r="C12" i="21"/>
  <c r="E11" i="21"/>
  <c r="D11" i="21"/>
  <c r="C11" i="21"/>
  <c r="E10" i="21"/>
  <c r="D10" i="21"/>
  <c r="C10" i="21"/>
  <c r="E9" i="21"/>
  <c r="D9" i="21"/>
  <c r="C9" i="21"/>
  <c r="E8" i="21"/>
  <c r="D8" i="21"/>
  <c r="D21" i="21" l="1"/>
  <c r="B21" i="21"/>
  <c r="D22" i="21"/>
  <c r="B22" i="21"/>
  <c r="D28" i="21"/>
  <c r="C36" i="21"/>
  <c r="G56" i="38"/>
  <c r="G55" i="38"/>
  <c r="G54" i="38"/>
  <c r="G53" i="38"/>
  <c r="G52" i="38"/>
  <c r="G51" i="38"/>
  <c r="G50" i="38"/>
  <c r="G49" i="38"/>
  <c r="G48" i="38"/>
  <c r="G47" i="38"/>
  <c r="G46" i="38"/>
  <c r="G45" i="38"/>
  <c r="G44" i="38"/>
  <c r="G43" i="38"/>
  <c r="G42" i="38"/>
  <c r="G41" i="38"/>
  <c r="G40" i="38"/>
  <c r="G39" i="38"/>
  <c r="G38" i="38"/>
  <c r="G37" i="38"/>
  <c r="G36" i="38"/>
  <c r="G35" i="38"/>
  <c r="G34" i="38"/>
  <c r="G33" i="38"/>
  <c r="G32" i="38"/>
  <c r="G31" i="38"/>
  <c r="G30" i="38"/>
  <c r="G29" i="38"/>
  <c r="G28" i="38"/>
  <c r="G27" i="38"/>
  <c r="G26" i="38"/>
  <c r="G25" i="38"/>
  <c r="G24" i="38"/>
  <c r="G23" i="38"/>
  <c r="G22" i="38"/>
  <c r="G21" i="38"/>
  <c r="G20" i="38"/>
  <c r="G19" i="38"/>
  <c r="G18" i="38"/>
  <c r="G17" i="38"/>
  <c r="G16" i="38"/>
  <c r="G15" i="38"/>
  <c r="G14" i="38"/>
  <c r="G13" i="38"/>
  <c r="G12" i="38"/>
  <c r="G11" i="38"/>
  <c r="G10" i="38"/>
  <c r="G9" i="38"/>
  <c r="G8" i="38"/>
  <c r="G7" i="38"/>
  <c r="G6" i="38"/>
  <c r="F39" i="21" l="1"/>
  <c r="E18" i="21" l="1"/>
  <c r="F18" i="21" s="1"/>
  <c r="C37" i="21"/>
  <c r="C13" i="21"/>
  <c r="E13" i="21"/>
  <c r="D13" i="21"/>
</calcChain>
</file>

<file path=xl/sharedStrings.xml><?xml version="1.0" encoding="utf-8"?>
<sst xmlns="http://schemas.openxmlformats.org/spreadsheetml/2006/main" count="2465" uniqueCount="516">
  <si>
    <t>Age 0</t>
  </si>
  <si>
    <t>Age 1</t>
  </si>
  <si>
    <t>Age 2</t>
  </si>
  <si>
    <t>Age 3</t>
  </si>
  <si>
    <t>Age 4</t>
  </si>
  <si>
    <t>TOTAL</t>
  </si>
  <si>
    <t>North Warwickshire</t>
  </si>
  <si>
    <t>Nuneaton</t>
  </si>
  <si>
    <t>Stockingford</t>
  </si>
  <si>
    <t>Bedworth</t>
  </si>
  <si>
    <t>St. Michael's</t>
  </si>
  <si>
    <t>Rugby</t>
  </si>
  <si>
    <t>South Warwickshire</t>
  </si>
  <si>
    <t>South West Warwickshire</t>
  </si>
  <si>
    <t>Southam</t>
  </si>
  <si>
    <t>Kenilworth</t>
  </si>
  <si>
    <t>Leamington</t>
  </si>
  <si>
    <t>Warwick</t>
  </si>
  <si>
    <t>Grand Total</t>
  </si>
  <si>
    <t>Indicies of Multiple Deprivation 2015 - Number of LSOAs in top 30% most deprived</t>
  </si>
  <si>
    <t>Top 30% Most Deprived LSOAs in England</t>
  </si>
  <si>
    <t>1b - Indicies of Multiple Deprivation 2015 - Number of LSOAs in top 30% most deprived</t>
  </si>
  <si>
    <t>Indicies of Multiple Deprivation 2015 - Numbers of under 18s in top 30% most deprived LSOAs</t>
  </si>
  <si>
    <t>Under 5</t>
  </si>
  <si>
    <t>5 to 11</t>
  </si>
  <si>
    <t>12 to 17</t>
  </si>
  <si>
    <t>Under 18</t>
  </si>
  <si>
    <t>Overall Population</t>
  </si>
  <si>
    <t>Number in 30% most deprived LSOAs</t>
  </si>
  <si>
    <t>Percentage of under 5s in 30% most deprived LSOAs</t>
  </si>
  <si>
    <t>1c - Indicies of Multiple Deprivation 2015 - Numbers of under 18s in top 30% most deprived LSOAs</t>
  </si>
  <si>
    <t>Back to contents</t>
  </si>
  <si>
    <t>Early Years Foundation Stage Results by Children Centre Reach area of pupil residence (Warwickshire state funded school pupil results)</t>
  </si>
  <si>
    <t>*  A pupil achieving at least the expected level in the ELGs within the three prime areas of learning (COM, PHY and PSED) and within literacy and mathematics is classed as having "a good level of development".</t>
  </si>
  <si>
    <t>^  Average point score across all the Early Learning Goals.  This is a supporting measure taking into account performance across all 17 ELGs</t>
  </si>
  <si>
    <t>1 - The DfE now include the following groups of children in their definition of disadvantaged children;  a) Eligible for Free Schools Meals (FSM) in the last six years; or b) Looked after continuously for 1 day or more; or c) Adopted from care</t>
  </si>
  <si>
    <t>2015 % children achieving at least expected in all Early Learning Goals in the Areas of Learning:</t>
  </si>
  <si>
    <t>2014 % children achieving at least expected in all Early Learning Goals in the Areas of Learning:</t>
  </si>
  <si>
    <t>Children Centre Group</t>
  </si>
  <si>
    <t>Total Eligible Pupils</t>
  </si>
  <si>
    <t>%GLD All</t>
  </si>
  <si>
    <t>% GLD Male</t>
  </si>
  <si>
    <t>% GLD Female</t>
  </si>
  <si>
    <t>Average Total Point Score^ All</t>
  </si>
  <si>
    <t>ATPS Male</t>
  </si>
  <si>
    <t>ATPS Female</t>
  </si>
  <si>
    <t>Other Pupils</t>
  </si>
  <si>
    <t>%GLD Disadvantaged</t>
  </si>
  <si>
    <t>%GLD Other</t>
  </si>
  <si>
    <t>ATPS Disadvantaged</t>
  </si>
  <si>
    <t>ATPS Other</t>
  </si>
  <si>
    <t>Communication &amp; Learning</t>
  </si>
  <si>
    <t>Physical Development</t>
  </si>
  <si>
    <t>Personal, Social &amp; Emotional Development</t>
  </si>
  <si>
    <t>Literacy</t>
  </si>
  <si>
    <t>Mathematics</t>
  </si>
  <si>
    <t>Understanding the World</t>
  </si>
  <si>
    <t>Expressive Arts &amp; Design</t>
  </si>
  <si>
    <t>FSM Ever pupils</t>
  </si>
  <si>
    <t>%GLD FSM Ever</t>
  </si>
  <si>
    <t>ATPS FSM Ever</t>
  </si>
  <si>
    <t>Warwickshire</t>
  </si>
  <si>
    <t>National</t>
  </si>
  <si>
    <t>Source</t>
  </si>
  <si>
    <t>Table Name</t>
  </si>
  <si>
    <t>Local childcare offer for Warwickshire</t>
  </si>
  <si>
    <t>Demographic Information</t>
  </si>
  <si>
    <t>Children's Centre</t>
  </si>
  <si>
    <t>Childminders</t>
  </si>
  <si>
    <t>Creche</t>
  </si>
  <si>
    <t>Day Nursery</t>
  </si>
  <si>
    <t>Holiday Scheme</t>
  </si>
  <si>
    <t>Home Childcarer</t>
  </si>
  <si>
    <t>Maintained</t>
  </si>
  <si>
    <t>Nursery Units of Independent Schools</t>
  </si>
  <si>
    <t>Nurture Nursery</t>
  </si>
  <si>
    <t>Other Exceptional</t>
  </si>
  <si>
    <t>Out of School Care</t>
  </si>
  <si>
    <t>Pre-School</t>
  </si>
  <si>
    <t>Private Nursery School</t>
  </si>
  <si>
    <t>Total</t>
  </si>
  <si>
    <t>Providers</t>
  </si>
  <si>
    <t>Max Places</t>
  </si>
  <si>
    <t>Vacancies</t>
  </si>
  <si>
    <t>Total number of providers, places and vacancies by Children's Centre</t>
  </si>
  <si>
    <t>2a - Total number of providers, places and vacancies by Children's Centre</t>
  </si>
  <si>
    <t>Inadequate</t>
  </si>
  <si>
    <t>Requires Improvement</t>
  </si>
  <si>
    <t>Good/Outstanding</t>
  </si>
  <si>
    <t>CSA Section</t>
  </si>
  <si>
    <t>Places</t>
  </si>
  <si>
    <t>Year</t>
  </si>
  <si>
    <t>Numbers of providers and places in Warwickshire over time</t>
  </si>
  <si>
    <t>2b - Numbers of providers and places in Warwickshire over time</t>
  </si>
  <si>
    <t>Department for Communities and Local Government, September 2015</t>
  </si>
  <si>
    <t>Schools with no childminder pick up</t>
  </si>
  <si>
    <t>Out of County</t>
  </si>
  <si>
    <t>Nuneaton &amp; Bedworth</t>
  </si>
  <si>
    <t>Total Number of children accessing 2Help funding in each Children's Centre Reach Area</t>
  </si>
  <si>
    <t>Number of providers</t>
  </si>
  <si>
    <t>Stratford</t>
  </si>
  <si>
    <t>N/A</t>
  </si>
  <si>
    <t>*</t>
  </si>
  <si>
    <t>**</t>
  </si>
  <si>
    <t>Total Number of children accessing NEF in each Children's Centre Reach Area</t>
  </si>
  <si>
    <t>Number of NEF providers</t>
  </si>
  <si>
    <t>Difference between the total number of children from CC reach area accessing NEF funding  in Warwickshire and total number of children accessing their funding within the CC reach area***</t>
  </si>
  <si>
    <t>Total number of children accessing NEF by resident Children's Centre reach area</t>
  </si>
  <si>
    <t xml:space="preserve">Percentage of children that live and access NEF within the same Borough/District </t>
  </si>
  <si>
    <t>Number of Warwickshire children accessing early years funding at Warwickshire maintained settings</t>
  </si>
  <si>
    <t>Number of Warwickshire children aged 4 in Warwickshire Reception class</t>
  </si>
  <si>
    <t>Warwickshire 3 &amp; 4 YO Population</t>
  </si>
  <si>
    <t>Red</t>
  </si>
  <si>
    <t xml:space="preserve">Amber </t>
  </si>
  <si>
    <t>Green</t>
  </si>
  <si>
    <t>The number of children not living and accessing their NEF in the same area divided by the total number of children in that area accessing their NEF in Warwickshire. This indicator shows the percentage of all children accessing NEF who are travelling outside of their children's centre reach area in order to access their entitlement.</t>
  </si>
  <si>
    <t>Greater than 70%</t>
  </si>
  <si>
    <t>Between 50% and 70%</t>
  </si>
  <si>
    <t>Less than 50%</t>
  </si>
  <si>
    <t>Less Than 85%</t>
  </si>
  <si>
    <t>Between 85% and 95%</t>
  </si>
  <si>
    <t>Greater than 95%</t>
  </si>
  <si>
    <t>***</t>
  </si>
  <si>
    <t>The number of children accessing their funding within the Children’s Centre Reach Area divided by the number of children accessing their funding within Warwickshire that live in the Children’s Centre Reach Area. This indicator shows if there is a surplus or shortfall in the number of NEF places in any one area by assuming that if all children who access their NEF funding from one reach area were to take that funding in the same area they lived, that the number of places being provided would cover that number.</t>
  </si>
  <si>
    <t>Between 0 and 
-10</t>
  </si>
  <si>
    <t>Greater than 0</t>
  </si>
  <si>
    <t>Priority Groups across Warwickshire</t>
  </si>
  <si>
    <t>3a - Primary schools in Warwickshire where there are no childminder pick ups registered on FIS database</t>
  </si>
  <si>
    <t xml:space="preserve">Local Childcare Demand </t>
  </si>
  <si>
    <t>4d - NEF providers by type and Children's Centre</t>
  </si>
  <si>
    <t>4i - Working Tax Credits and Child Tax Credits by families by District</t>
  </si>
  <si>
    <t>Gaps Analysis</t>
  </si>
  <si>
    <t>District/Borough</t>
  </si>
  <si>
    <t>School Entry Year</t>
  </si>
  <si>
    <t>Stratford-on-Avon</t>
  </si>
  <si>
    <t>Nuneaton and Bedworth</t>
  </si>
  <si>
    <t>Integrated Disability Service</t>
  </si>
  <si>
    <t>Area</t>
  </si>
  <si>
    <t>With children (000's)</t>
  </si>
  <si>
    <t>Total Families (000's)</t>
  </si>
  <si>
    <t>Out-of-work</t>
  </si>
  <si>
    <t>WTC and CTC</t>
  </si>
  <si>
    <t>CTC only</t>
  </si>
  <si>
    <t xml:space="preserve">Childcare element </t>
  </si>
  <si>
    <t>Families</t>
  </si>
  <si>
    <t>Number</t>
  </si>
  <si>
    <t>Children's Centre Group</t>
  </si>
  <si>
    <t>IDS case numbers by Borough/District and School Entry Year</t>
  </si>
  <si>
    <t>DLA Claimants by Borough/District</t>
  </si>
  <si>
    <t>NEF providers by type and Children's Centre</t>
  </si>
  <si>
    <t>Primary schools in Warwickshire where there are no childminder pick ups registered on FIS database</t>
  </si>
  <si>
    <t>Main provider types</t>
  </si>
  <si>
    <t>Provider Type</t>
  </si>
  <si>
    <t>Number of Providers</t>
  </si>
  <si>
    <t>Maximum number of places</t>
  </si>
  <si>
    <t>No. of Vacancies</t>
  </si>
  <si>
    <t>Childminder(s)</t>
  </si>
  <si>
    <t>Quality</t>
  </si>
  <si>
    <t>Good &amp; Outstanding</t>
  </si>
  <si>
    <t>Inadequate/ Not met with actions</t>
  </si>
  <si>
    <t>Percentage Good/ Outstanding</t>
  </si>
  <si>
    <t>Demand</t>
  </si>
  <si>
    <t xml:space="preserve">There were </t>
  </si>
  <si>
    <t>cases of unmet demand recorded</t>
  </si>
  <si>
    <t>2 YO Funding</t>
  </si>
  <si>
    <t>Total Number of 2YO eligible for 2Help funding</t>
  </si>
  <si>
    <t>Percentage of eligible 2YO taking up funding</t>
  </si>
  <si>
    <t>Number of 2Help registered providers</t>
  </si>
  <si>
    <t>3 &amp; 4 YO NEF</t>
  </si>
  <si>
    <t>NEF Provider Type</t>
  </si>
  <si>
    <t>Other</t>
  </si>
  <si>
    <t>Total number of children accessing NEF in the Children's Centre Reach Area</t>
  </si>
  <si>
    <t>Percentage of children living and accessing NEF in the same Children's Centre Reach Area</t>
  </si>
  <si>
    <t>Satisfactory/ requires improvement</t>
  </si>
  <si>
    <t>Children's Centre Profiles</t>
  </si>
  <si>
    <t>Children's Centre Profiles Selection Tool</t>
  </si>
  <si>
    <t>CSA Guidance</t>
  </si>
  <si>
    <t>State of Local Childcare Market:</t>
  </si>
  <si>
    <t>Demand for specific types of providers</t>
  </si>
  <si>
    <t>Amount and type of providers</t>
  </si>
  <si>
    <t>State of the labour market</t>
  </si>
  <si>
    <t>State of local childcare providers:</t>
  </si>
  <si>
    <t>Quality of childcare providers</t>
  </si>
  <si>
    <t>Capacity of childcare providers</t>
  </si>
  <si>
    <t>Premises</t>
  </si>
  <si>
    <t>Ensuring Sufficient Childcare for:</t>
  </si>
  <si>
    <t>2 Year olds NEF</t>
  </si>
  <si>
    <t>3 &amp; 4 Year free entitlement</t>
  </si>
  <si>
    <t>Holiday Care</t>
  </si>
  <si>
    <t>School Age</t>
  </si>
  <si>
    <t>Supply and Demand of Childcare:</t>
  </si>
  <si>
    <t>Affordability</t>
  </si>
  <si>
    <t>Accessibility</t>
  </si>
  <si>
    <t>Total Amber</t>
  </si>
  <si>
    <t>Total Red</t>
  </si>
  <si>
    <t>Maintained Setting</t>
  </si>
  <si>
    <t>Age 5</t>
  </si>
  <si>
    <t>Age 6</t>
  </si>
  <si>
    <t>Age 7</t>
  </si>
  <si>
    <t>Age 8</t>
  </si>
  <si>
    <t>Age 9</t>
  </si>
  <si>
    <t>Age 10</t>
  </si>
  <si>
    <t>Age 11</t>
  </si>
  <si>
    <t>Age 12</t>
  </si>
  <si>
    <t>Age 13</t>
  </si>
  <si>
    <t>Age 14</t>
  </si>
  <si>
    <t>Age 15</t>
  </si>
  <si>
    <t>Age 16</t>
  </si>
  <si>
    <t>Age 17</t>
  </si>
  <si>
    <t>Deprivation</t>
  </si>
  <si>
    <t>Sum of No of Eligible Children</t>
  </si>
  <si>
    <t>Count of Provider Name</t>
  </si>
  <si>
    <t>Early Years Pupil Premium</t>
  </si>
  <si>
    <t>Mid-Year Population Estimates 2015</t>
  </si>
  <si>
    <t>BX Polesworth</t>
  </si>
  <si>
    <t>BX Atherstone</t>
  </si>
  <si>
    <t>BX Kingsbury</t>
  </si>
  <si>
    <t>BX Mancetter</t>
  </si>
  <si>
    <t>BX Coleshill</t>
  </si>
  <si>
    <t>BN Ladybrook</t>
  </si>
  <si>
    <t>BN Camp Hill</t>
  </si>
  <si>
    <t>BN Park Lane</t>
  </si>
  <si>
    <t>BN Abbey</t>
  </si>
  <si>
    <t>BN Riversley Park</t>
  </si>
  <si>
    <t>BB Bedworth Heath</t>
  </si>
  <si>
    <t>St. Michaels</t>
  </si>
  <si>
    <t>BB Bulkington</t>
  </si>
  <si>
    <t>BB Rainbow</t>
  </si>
  <si>
    <t>BR Newbold Riverside</t>
  </si>
  <si>
    <t>BR Wolston</t>
  </si>
  <si>
    <t>BR Boughton</t>
  </si>
  <si>
    <t>BR Claremont</t>
  </si>
  <si>
    <t>BR Oakfield</t>
  </si>
  <si>
    <t>BR Cawston Grange</t>
  </si>
  <si>
    <t>BR Hillmorton</t>
  </si>
  <si>
    <t>BR Dunchurch</t>
  </si>
  <si>
    <t>PW Studley</t>
  </si>
  <si>
    <t>PW Clopton</t>
  </si>
  <si>
    <t>PX Southam</t>
  </si>
  <si>
    <t>PS Lighthorne</t>
  </si>
  <si>
    <t>PW Alcester</t>
  </si>
  <si>
    <t>PW Stratford</t>
  </si>
  <si>
    <t>PS Wellies</t>
  </si>
  <si>
    <t>PS Badger Valley</t>
  </si>
  <si>
    <t>BK St Johns</t>
  </si>
  <si>
    <t>BK Kenilworth</t>
  </si>
  <si>
    <t>BL Lillington</t>
  </si>
  <si>
    <t>BL Sydenham</t>
  </si>
  <si>
    <t>BW Warwick</t>
  </si>
  <si>
    <t>BL Kingsway</t>
  </si>
  <si>
    <t>BL Whitnash</t>
  </si>
  <si>
    <t>1a - Mid-Year Population Estimates 2015</t>
  </si>
  <si>
    <t>Under 5 sub-total</t>
  </si>
  <si>
    <t>5-11 sub-total</t>
  </si>
  <si>
    <t>12-17 sub-total</t>
  </si>
  <si>
    <t>and Reach Area</t>
  </si>
  <si>
    <t>BW Westgate &amp; Newburgh</t>
  </si>
  <si>
    <t>BK St. Johns</t>
  </si>
  <si>
    <t>Percentage of 5 to 11s in 30% most deprived LSOAs</t>
  </si>
  <si>
    <t>Percentage of 12 to 17s in 30% most deprived LSOAs</t>
  </si>
  <si>
    <t>Percentage of under 18s in 30% most deprived LSOAs</t>
  </si>
  <si>
    <t>and Reach</t>
  </si>
  <si>
    <t>BW WestNew</t>
  </si>
  <si>
    <r>
      <t xml:space="preserve">3 year average % GLD
</t>
    </r>
    <r>
      <rPr>
        <b/>
        <sz val="9"/>
        <color theme="1"/>
        <rFont val="Arial"/>
        <family val="2"/>
      </rPr>
      <t>(2014, 2015 &amp; 2016)</t>
    </r>
  </si>
  <si>
    <t>2016 % children achieving at least expected in all Early Learning Goals in the Areas of Learning:</t>
  </si>
  <si>
    <t>Children Centre Reach Area</t>
  </si>
  <si>
    <r>
      <t>Disadvantaged pupils</t>
    </r>
    <r>
      <rPr>
        <vertAlign val="superscript"/>
        <sz val="11"/>
        <color theme="1"/>
        <rFont val="Arial"/>
        <family val="2"/>
      </rPr>
      <t>1</t>
    </r>
  </si>
  <si>
    <t>PW Warwick</t>
  </si>
  <si>
    <t>PW Westgate and Newburgh</t>
  </si>
  <si>
    <t>Department for Education, August 2016</t>
  </si>
  <si>
    <t>&gt; Childminders</t>
  </si>
  <si>
    <t>&gt; Day Nursery</t>
  </si>
  <si>
    <t>&gt; Holiday Scheme</t>
  </si>
  <si>
    <r>
      <rPr>
        <sz val="11"/>
        <color theme="1"/>
        <rFont val="Arial"/>
        <family val="2"/>
      </rPr>
      <t xml:space="preserve">&gt; </t>
    </r>
    <r>
      <rPr>
        <i/>
        <sz val="11"/>
        <color theme="1"/>
        <rFont val="Arial"/>
        <family val="2"/>
      </rPr>
      <t>Maintained Nursery Class/School (Inc. SEN)</t>
    </r>
  </si>
  <si>
    <t>&gt; Nursery Units of Independent Schools</t>
  </si>
  <si>
    <t>&gt; Pre-School</t>
  </si>
  <si>
    <t>&gt; Private Nursery School</t>
  </si>
  <si>
    <t>&gt; Nurture Nursery</t>
  </si>
  <si>
    <t>&gt; Home Childcarer</t>
  </si>
  <si>
    <t>&gt; Creche</t>
  </si>
  <si>
    <t>&gt; Out of School Care</t>
  </si>
  <si>
    <t>&gt; Other Exceptional</t>
  </si>
  <si>
    <t>Reach Area</t>
  </si>
  <si>
    <t>Number of enquiries</t>
  </si>
  <si>
    <t>&gt; Subject(s) of childcare enquiry</t>
  </si>
  <si>
    <t>Children's Centre Group (of enquirer's residence)</t>
  </si>
  <si>
    <t>3b - FIS childcare enquiries by provider type subject and Children's Centre reach area of enquirer's residence</t>
  </si>
  <si>
    <t>BW Westgate and Newburgh</t>
  </si>
  <si>
    <t>Tribal, November 2016</t>
  </si>
  <si>
    <t>N/a</t>
  </si>
  <si>
    <t>FIS childcare enquiries by provider type subject and the Children's Centre reach area of the enquirer's residence</t>
  </si>
  <si>
    <t>Department for Work and Pensions, May 2016</t>
  </si>
  <si>
    <t>Total Sum of Total Max Children</t>
  </si>
  <si>
    <t>Total Sum of Total Max Vacancies</t>
  </si>
  <si>
    <t>District</t>
  </si>
  <si>
    <t>Aged under 5</t>
  </si>
  <si>
    <t>Aged 5 to under 11</t>
  </si>
  <si>
    <t>Aged 11 to under 16</t>
  </si>
  <si>
    <t>DLA Claimants, NOMIS, May 2016</t>
  </si>
  <si>
    <t>Latest Ofsted inspection results by Children's Centre Reach Area</t>
  </si>
  <si>
    <t>2c - Latest Ofsted inspection results by Children's Centre Reach Area</t>
  </si>
  <si>
    <t>Children's Centres Group</t>
  </si>
  <si>
    <t>3 &amp; 4 YO Population</t>
  </si>
  <si>
    <t>Number in Reception Class (Oct 15)</t>
  </si>
  <si>
    <t>Number of 3 &amp; 4 YO in Workless Households</t>
  </si>
  <si>
    <t>Number of 3 &amp; 4 YO in households with over £100k personal earnings</t>
  </si>
  <si>
    <t>Total Non Eligible</t>
  </si>
  <si>
    <t>Total Eligible (2014 Pop)</t>
  </si>
  <si>
    <t>*Total Eligible (2017 Projection based on growth of 1.13%)</t>
  </si>
  <si>
    <t>**Estimated Take Up</t>
  </si>
  <si>
    <t xml:space="preserve">Kenilworth  </t>
  </si>
  <si>
    <t xml:space="preserve">Bedworth  </t>
  </si>
  <si>
    <t xml:space="preserve">Southam  </t>
  </si>
  <si>
    <t xml:space="preserve">Stockingford  </t>
  </si>
  <si>
    <t xml:space="preserve">Warwick  </t>
  </si>
  <si>
    <t>BB Bedworth</t>
  </si>
  <si>
    <t>Children's Centre group</t>
  </si>
  <si>
    <t>30 Hours Funded Childcare - Take Up Projections</t>
  </si>
  <si>
    <t>4g - DLA Claimants by Borough/District</t>
  </si>
  <si>
    <t>4h - IDS case numbers by Borough/District and School Entry Year</t>
  </si>
  <si>
    <t>4j - Working Tax Credits and Child Tax Credits by families by District</t>
  </si>
  <si>
    <t>4l - Early Years Pupil Premium</t>
  </si>
  <si>
    <t>4f - 30 Hours Funded Childcare - Take Up Projections</t>
  </si>
  <si>
    <t>*Total Eligible = (3 &amp; 4 YO Population - Reception Class) - (Number of 3 &amp; 4 YO in Workless Households + Number of 3 &amp; 4 YO living in Households with a personal income of £100k+)*Projected population growth in Warwickshire</t>
  </si>
  <si>
    <t>**Estimated Take Up = Total Eligible x EY Take up rate</t>
  </si>
  <si>
    <t>Sources</t>
  </si>
  <si>
    <t>2014 Mid Year Population Estimates, ONS, 2015</t>
  </si>
  <si>
    <t>School Census, Warwickshire CC, 2015</t>
  </si>
  <si>
    <t>Census 2011, ONS, 2011</t>
  </si>
  <si>
    <t>Mosaic Data, Experian</t>
  </si>
  <si>
    <t>Subnational Population Projections 2014, ONS,2016</t>
  </si>
  <si>
    <t>Warwickshire CSA, Warwickshire CC, 2016</t>
  </si>
  <si>
    <t>EY Take Up</t>
  </si>
  <si>
    <t>Office for National Statistics, October 2016</t>
  </si>
  <si>
    <t>Office  for National Statistics, October 2015; Tribal, November 2015</t>
  </si>
  <si>
    <t>Deferred 2017</t>
  </si>
  <si>
    <t>N1</t>
  </si>
  <si>
    <t>N2</t>
  </si>
  <si>
    <t>Brooke School</t>
  </si>
  <si>
    <t>Exhall Grange School and Science College</t>
  </si>
  <si>
    <t>Oak Wood Primary School</t>
  </si>
  <si>
    <t>Ridgeway School</t>
  </si>
  <si>
    <t>Welcombe Hills School</t>
  </si>
  <si>
    <t>Woodlands School</t>
  </si>
  <si>
    <t>N2 equates to 2016 school entry, N1 2017 school entry.</t>
  </si>
  <si>
    <t>Nursery</t>
  </si>
  <si>
    <t>Specialist Nursery Numbers:</t>
  </si>
  <si>
    <t>Children taking up NEF provision Autumn Term 2016 by Borough / District and Children's Centre Reach Area</t>
  </si>
  <si>
    <r>
      <rPr>
        <sz val="10"/>
        <color theme="1"/>
        <rFont val="Calibri"/>
        <family val="2"/>
      </rPr>
      <t xml:space="preserve">← </t>
    </r>
    <r>
      <rPr>
        <sz val="10"/>
        <color theme="1"/>
        <rFont val="Arial"/>
        <family val="2"/>
      </rPr>
      <t>Location of NEF provision</t>
    </r>
  </si>
  <si>
    <r>
      <t xml:space="preserve">Residence of NEF child </t>
    </r>
    <r>
      <rPr>
        <sz val="10"/>
        <color theme="1"/>
        <rFont val="Calibri"/>
        <family val="2"/>
      </rPr>
      <t>→</t>
    </r>
  </si>
  <si>
    <t>Borough / District and Children's Centre Reach Area</t>
  </si>
  <si>
    <t>IMPORTER</t>
  </si>
  <si>
    <t>EXPORTER</t>
  </si>
  <si>
    <t>Percentage of Warwickshire children accessing NEF outside their resident Children's Centre reach area *</t>
  </si>
  <si>
    <t>Percentage of all Warwickshire 3&amp;4 YO children accessing EY funding at PVI or Maintained settings, or attending reception class in Warks**</t>
  </si>
  <si>
    <t>The number of children accessing NEF, attending a maintained setting or aged 4 and attending reception class, within Warwickshire, divided by the total 3 &amp; 4 year old population. This indicator shows the overall take up of EY funding in Warwickshire by Children's Centre Reach Area. Percentages over 100% are likely a result of the population estimate being slightly undercounted. Camp Hill percentage at 134.9% can be attributed to the high amount of new housing, with the population estimates not properly accounting for this population rise.</t>
  </si>
  <si>
    <t>Less than 
-10</t>
  </si>
  <si>
    <t>1d - Early Years Foundation Stage Results by Children Centre Reach area of pupil residence</t>
  </si>
  <si>
    <r>
      <rPr>
        <sz val="10"/>
        <color theme="1"/>
        <rFont val="Calibri"/>
        <family val="2"/>
      </rPr>
      <t xml:space="preserve">← </t>
    </r>
    <r>
      <rPr>
        <sz val="10"/>
        <color theme="1"/>
        <rFont val="Arial"/>
        <family val="2"/>
      </rPr>
      <t>Location of 2Help provision</t>
    </r>
  </si>
  <si>
    <r>
      <t xml:space="preserve">Residence of 2Help child </t>
    </r>
    <r>
      <rPr>
        <sz val="10"/>
        <color theme="1"/>
        <rFont val="Calibri"/>
        <family val="2"/>
      </rPr>
      <t>→</t>
    </r>
  </si>
  <si>
    <t>Total number accessing 2Help funding by resident Children's Centre reach area</t>
  </si>
  <si>
    <t>Percentage of Warwickshire children accessing 2Help funding outside their resident Children's Centre reach area *</t>
  </si>
  <si>
    <t xml:space="preserve">Percentage of children that live and access 2Help funding within the same Borough/District </t>
  </si>
  <si>
    <t>The number of children not living and accessing their 2Help funding in the same area divided by the total number of children in that area accessing their 2Help funding in Warwickshire. This indicator shows the percentage of all children accessing 2Help funding who are travelling outside of their children's centre reach area in order to access their entitlement.</t>
  </si>
  <si>
    <t>c</t>
  </si>
  <si>
    <t>4b - 2Help Take up by Children Centre</t>
  </si>
  <si>
    <t>4a - 2Help providers by type and Children's Centre</t>
  </si>
  <si>
    <t>2Help providers by type and Children's Centre</t>
  </si>
  <si>
    <t>2Help Take up by Children Centre</t>
  </si>
  <si>
    <t>TOTALS</t>
  </si>
  <si>
    <t>Late payments</t>
  </si>
  <si>
    <t>Out of County Children</t>
  </si>
  <si>
    <t>Total Number of Referrals</t>
  </si>
  <si>
    <t>Number of placements TBC for Autumn 2016</t>
  </si>
  <si>
    <t>Number of children eligible Autumn 2016</t>
  </si>
  <si>
    <t>Number of children placed</t>
  </si>
  <si>
    <t>Number of families on DfE list Sep-16</t>
  </si>
  <si>
    <t>% take-up (children eligible / children placed)</t>
  </si>
  <si>
    <t>% take-up (children placed/DfE list)</t>
  </si>
  <si>
    <t>Early Years Sufficiency &amp; Business Support, Autumn 2016</t>
  </si>
  <si>
    <t>2Help by resident Children Centre area and area where funding is taken</t>
  </si>
  <si>
    <t>4c - 2Help by resident Children Centre area and area where funding is taken</t>
  </si>
  <si>
    <t>4e - NEF take up matrix by resident Children Centre area and area where funding is taken</t>
  </si>
  <si>
    <t>Number of children funded Autumn 2016</t>
  </si>
  <si>
    <t>3 &amp; 4 YO Population (May 2015)</t>
  </si>
  <si>
    <t>Total number of Warwickshire children attending a Maintained Nursery School/Class (inc SEN) (Nov 16)</t>
  </si>
  <si>
    <t>Children's Centre Reach Area</t>
  </si>
  <si>
    <t>Expertise</t>
  </si>
  <si>
    <t>Autumn Audit 2016 - Providers specialisms with SEN/D</t>
  </si>
  <si>
    <t>Physical Access</t>
  </si>
  <si>
    <t>Specialist Resources</t>
  </si>
  <si>
    <t>Staffing Levels</t>
  </si>
  <si>
    <t>Staff Experience</t>
  </si>
  <si>
    <t>Cognitive &amp; Learning</t>
  </si>
  <si>
    <t>Social, Emotional and Behavioural</t>
  </si>
  <si>
    <t>Communication and Interaction</t>
  </si>
  <si>
    <t>Sensory</t>
  </si>
  <si>
    <t>Physical</t>
  </si>
  <si>
    <t>Medical Condition / Symptom</t>
  </si>
  <si>
    <t>WARWICKSHIRE</t>
  </si>
  <si>
    <t>Warwick
(21 providers)</t>
  </si>
  <si>
    <t>Bedworth
(18 providers)</t>
  </si>
  <si>
    <t>Kenilworth
(17 providers)</t>
  </si>
  <si>
    <t>Leamington
(42 providers)</t>
  </si>
  <si>
    <t>North Warwickshire
(44 providers)</t>
  </si>
  <si>
    <t>Nuneaton
(36 providers)</t>
  </si>
  <si>
    <t>Rugby
(76 providers)</t>
  </si>
  <si>
    <t>South Warwickshire
(20 providers)</t>
  </si>
  <si>
    <t>South West Warwickshire
(39 providers)</t>
  </si>
  <si>
    <t>Southam
(16 providers)</t>
  </si>
  <si>
    <t>St. Michael's
(8 providers)</t>
  </si>
  <si>
    <t>Stockingford
(10 providers)</t>
  </si>
  <si>
    <t>WARWICKSHIRE
(347 providers)</t>
  </si>
  <si>
    <t>Needs</t>
  </si>
  <si>
    <t>The percentage of providers able to meet this need in supporting the following SEN/D</t>
  </si>
  <si>
    <t>The percentage of providers able to meet one or more needs in supporting the following SEN/D</t>
  </si>
  <si>
    <t>Autumn Audit 2016</t>
  </si>
  <si>
    <t>4i - Autumn Audit 2016 - Providers specialisms with SEN/D</t>
  </si>
  <si>
    <t>Sufficiency &amp; Business Support, 2016</t>
  </si>
  <si>
    <t>Total number of 4 YO children from the Children's centre reach area attending Reception Class  in Warwickshire (Nov 16)</t>
  </si>
  <si>
    <t>Number of primary schools</t>
  </si>
  <si>
    <t>Total Other</t>
  </si>
  <si>
    <t>TOTAL PP</t>
  </si>
  <si>
    <t>PP Per School</t>
  </si>
  <si>
    <t xml:space="preserve">Deprivation Pupil Premium </t>
  </si>
  <si>
    <t xml:space="preserve">Looked After Premium </t>
  </si>
  <si>
    <t xml:space="preserve">Adopted from Care Premium </t>
  </si>
  <si>
    <t xml:space="preserve">Service Child Premium </t>
  </si>
  <si>
    <t xml:space="preserve">Pupil Premium breakdown by Children’s Centre group (ages 5-11) </t>
  </si>
  <si>
    <t>Other PP</t>
  </si>
  <si>
    <t>4k - Pupil Premium breakdown by Children’s Centre group (ages 5-11)</t>
  </si>
  <si>
    <t>State of local childcare market</t>
  </si>
  <si>
    <t>Demand for specific types of childcare</t>
  </si>
  <si>
    <t>FIS Enquiries Unmet Demand</t>
  </si>
  <si>
    <t>1 or more reported enquiries recorded as ‘Unmet Demand’</t>
  </si>
  <si>
    <t>Or Childminder Pick Ups</t>
  </si>
  <si>
    <t>More than 3 schools have no pick-ups recorded in area</t>
  </si>
  <si>
    <t>More than 2 schools have no school pick-ups recorded in area</t>
  </si>
  <si>
    <t>Childcare Provision Types</t>
  </si>
  <si>
    <t>More than one type of provision missing from an area</t>
  </si>
  <si>
    <t>One type of provision missing from an area</t>
  </si>
  <si>
    <t>Autumn Audit – Percentage of providers saying recruitment of staff is a barrier to offering more NEF places.</t>
  </si>
  <si>
    <t>80% or more providers state that staff recruitment is a barrier to offering more NEF places</t>
  </si>
  <si>
    <t>50% or more providers state that staff recruitment is a barrier to offering more NEF places</t>
  </si>
  <si>
    <t>State of local childcare providers</t>
  </si>
  <si>
    <t>Ofsted Grade</t>
  </si>
  <si>
    <t>Less than 60% of childcare provision rated Good/Outstanding by Ofsted</t>
  </si>
  <si>
    <t>Less than 75% of childcare provision rated Good/Outstanding by Ofsted</t>
  </si>
  <si>
    <t>Autumn Audit – Staff to child ratios</t>
  </si>
  <si>
    <t>More than 70% of providers state they are unable to accept more places because of Staff to child ratios</t>
  </si>
  <si>
    <t>More than 50% of providers state they are unable to accept more places because of Staff to child ratios</t>
  </si>
  <si>
    <t>Autumn Audit - Space/Layout</t>
  </si>
  <si>
    <t>More than 80% of providers who state they are unable to accept more places because of space/layout of premises</t>
  </si>
  <si>
    <t>More than 50% of providers who state they are unable to accept more places because of space/layout of premises</t>
  </si>
  <si>
    <t>Ensuring sufficient childcare for:</t>
  </si>
  <si>
    <t>Low income families</t>
  </si>
  <si>
    <t>Indices of Multiple Deprivation</t>
  </si>
  <si>
    <t>4 or more LSOAs in top 30% most deprived nationally</t>
  </si>
  <si>
    <t>1 to 3 LSOA in top 30% most deprived nationally</t>
  </si>
  <si>
    <t>Free entitlement 2 year old provision</t>
  </si>
  <si>
    <t>Identified 2 year olds against number of funded places</t>
  </si>
  <si>
    <t>Less than 50% of identified 2 year olds funded in area</t>
  </si>
  <si>
    <t>Less than 80% of identified 2 year olds funded in area</t>
  </si>
  <si>
    <t>Free entitlement 3 &amp; 4 year old provision</t>
  </si>
  <si>
    <t>3 &amp; 4 year old children living and accessing provision in the same area.</t>
  </si>
  <si>
    <t>Less than 50% of 3 &amp; 4 year old children living and accessing provision in the same area</t>
  </si>
  <si>
    <t>Less than 66.6% of 3 &amp; 4 year old children living and accessing provision in the same area</t>
  </si>
  <si>
    <t>Fewer than 15 places per 100 children</t>
  </si>
  <si>
    <t>Fewer than 20 places per 100 children</t>
  </si>
  <si>
    <t xml:space="preserve">Holiday Provision </t>
  </si>
  <si>
    <t>Fewer than 10 places per 100 children</t>
  </si>
  <si>
    <t>All 3 Childminders, Day Nursery or Out of school care above West Midlands average according to Daycare Trust</t>
  </si>
  <si>
    <t>1 or 2 of either Childminders, Day Nursery or Out of school care above West Midlands average according to Daycare Trust</t>
  </si>
  <si>
    <t>More than 2 areas within reach area that do not have access to any childcare within 2 miles.</t>
  </si>
  <si>
    <t>1 or 2 areas within the reach area that do not have access to any childcare within 2 miles.</t>
  </si>
  <si>
    <t>INDICATORS</t>
  </si>
  <si>
    <t>Workforce Survey - GCSE English and GSCE Maths</t>
  </si>
  <si>
    <t>Of those staff members working directly with children in the average Reach Area setting, the number with GCSE Maths and English to Grade C is below 50% of the number found in the average Warwickshire setting.</t>
  </si>
  <si>
    <t>Of those staff members working directly with children in the average Reach Area setting, the number with GCSE Maths and English to Grade C is between 50% and 75% of the number found in the average Warwickshire setting.</t>
  </si>
  <si>
    <t>Access to Affordable Childcare</t>
  </si>
  <si>
    <t>(blank) Total</t>
  </si>
  <si>
    <t>(blank)</t>
  </si>
  <si>
    <t>Unknown Total</t>
  </si>
  <si>
    <t>Unknown</t>
  </si>
  <si>
    <t>Maintained Nursery Class/School</t>
  </si>
  <si>
    <t xml:space="preserve">Children's Centre Reach </t>
  </si>
  <si>
    <t>Average charge per hour</t>
  </si>
  <si>
    <t>Average charge per session</t>
  </si>
  <si>
    <t>Average charge per day</t>
  </si>
  <si>
    <t>Overall average hourly charge</t>
  </si>
  <si>
    <t>Charges by Provision Type</t>
  </si>
  <si>
    <t>5a - Charges by Provision Type</t>
  </si>
  <si>
    <t>County</t>
  </si>
  <si>
    <t>CC Group</t>
  </si>
  <si>
    <t>South Warks</t>
  </si>
  <si>
    <t>South West Warks</t>
  </si>
  <si>
    <t>CC Reach</t>
  </si>
  <si>
    <t>10% to 19% above county average</t>
  </si>
  <si>
    <t>20% to 29% above county average</t>
  </si>
  <si>
    <t>30% or more above county average</t>
  </si>
  <si>
    <t>10% to 19% below county average</t>
  </si>
  <si>
    <t>20% to 29% below county average</t>
  </si>
  <si>
    <t>30% or more below county average</t>
  </si>
  <si>
    <t>Average Hourly Charge for a Child Under 2</t>
  </si>
  <si>
    <t>Average hourly charge for a 2 year old child (outside funded hours)</t>
  </si>
  <si>
    <t>Average hourly charge for 3 and 4 year olds (outside funded hours)</t>
  </si>
  <si>
    <t>5b - Average Hourly Charge for a Child Under 2</t>
  </si>
  <si>
    <t>5c - Average hourly charge for a 2 year old child (outside funded hours)</t>
  </si>
  <si>
    <t>5d - Average hourly charge for 3 and 4 year olds (outside funded hours)</t>
  </si>
  <si>
    <t>Insight Service, 2016</t>
  </si>
  <si>
    <t>Simon Dance</t>
  </si>
  <si>
    <t>Intelligence Support Officer</t>
  </si>
  <si>
    <t>Insight Service</t>
  </si>
  <si>
    <t>Tel: 01926 742231</t>
  </si>
  <si>
    <r>
      <t xml:space="preserve">Email: </t>
    </r>
    <r>
      <rPr>
        <u/>
        <sz val="10"/>
        <color rgb="FF0000FF"/>
        <rFont val="Arial"/>
        <family val="2"/>
      </rPr>
      <t>insight@warwickshire.gov.uk</t>
    </r>
  </si>
  <si>
    <t>If you have any queries regarding the data in this this document, please contact: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</si>
</sst>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
    <numFmt numFmtId="165" formatCode="0.0"/>
    <numFmt numFmtId="166" formatCode="#,##0.0_ ;\-#,##0.0\ "/>
    <numFmt numFmtId="167" formatCode="#,##0_ ;\-#,##0\ "/>
    <numFmt numFmtId="168" formatCode=";;;"/>
    <numFmt numFmtId="169" formatCode="&quot;£&quot;#,##0.00"/>
  </numFmts>
  <fonts count="61" x14ac:knownFonts="1">
    <font>
      <sz val="12"/>
      <color theme="1"/>
      <name val="Arial"/>
      <family val="2"/>
    </font>
    <font>
      <sz val="12"/>
      <color theme="1"/>
      <name val="Arial"/>
      <family val="2"/>
    </font>
    <font>
      <b/>
      <sz val="11"/>
      <color theme="1"/>
      <name val="Arial"/>
      <family val="2"/>
    </font>
    <font>
      <sz val="11"/>
      <color theme="1"/>
      <name val="Arial"/>
      <family val="2"/>
    </font>
    <font>
      <u/>
      <sz val="12"/>
      <color theme="10"/>
      <name val="Arial"/>
      <family val="2"/>
    </font>
    <font>
      <b/>
      <sz val="11"/>
      <name val="Arial"/>
      <family val="2"/>
    </font>
    <font>
      <sz val="11"/>
      <name val="Arial"/>
      <family val="2"/>
    </font>
    <font>
      <u/>
      <sz val="11"/>
      <color theme="10"/>
      <name val="Arial"/>
      <family val="2"/>
    </font>
    <font>
      <b/>
      <u/>
      <sz val="11"/>
      <color theme="1"/>
      <name val="Arial"/>
      <family val="2"/>
    </font>
    <font>
      <b/>
      <sz val="12"/>
      <color theme="1"/>
      <name val="Arial"/>
      <family val="2"/>
    </font>
    <font>
      <b/>
      <sz val="12"/>
      <color rgb="FFFF000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
      <family val="2"/>
    </font>
    <font>
      <b/>
      <sz val="10"/>
      <color theme="1"/>
      <name val="Arial"/>
      <family val="2"/>
    </font>
    <font>
      <sz val="12"/>
      <color theme="0"/>
      <name val="Arial"/>
      <family val="2"/>
    </font>
    <font>
      <b/>
      <sz val="9"/>
      <color rgb="FF000000"/>
      <name val="Arial"/>
      <family val="2"/>
    </font>
    <font>
      <sz val="9"/>
      <color rgb="FF000000"/>
      <name val="Arial"/>
      <family val="2"/>
    </font>
    <font>
      <b/>
      <sz val="10"/>
      <color rgb="FF000000"/>
      <name val="Arial"/>
      <family val="2"/>
    </font>
    <font>
      <sz val="9"/>
      <color theme="0"/>
      <name val="Arial"/>
      <family val="2"/>
    </font>
    <font>
      <b/>
      <sz val="9"/>
      <color theme="1"/>
      <name val="Arial"/>
      <family val="2"/>
    </font>
    <font>
      <sz val="11"/>
      <color theme="1"/>
      <name val="Calibri"/>
      <family val="2"/>
      <scheme val="minor"/>
    </font>
    <font>
      <vertAlign val="superscript"/>
      <sz val="11"/>
      <color theme="1"/>
      <name val="Arial"/>
      <family val="2"/>
    </font>
    <font>
      <i/>
      <sz val="11"/>
      <color theme="1"/>
      <name val="Arial"/>
      <family val="2"/>
    </font>
    <font>
      <b/>
      <sz val="12"/>
      <color rgb="FF000000"/>
      <name val="Arial"/>
      <family val="2"/>
    </font>
    <font>
      <sz val="12"/>
      <color rgb="FF000000"/>
      <name val="Arial"/>
      <family val="2"/>
    </font>
    <font>
      <i/>
      <sz val="12"/>
      <color theme="1"/>
      <name val="Arial"/>
      <family val="2"/>
    </font>
    <font>
      <sz val="10"/>
      <color theme="1"/>
      <name val="Calibri"/>
      <family val="2"/>
    </font>
    <font>
      <b/>
      <sz val="14"/>
      <color theme="1"/>
      <name val="Arial"/>
      <family val="2"/>
    </font>
    <font>
      <sz val="14"/>
      <color theme="1"/>
      <name val="Arial"/>
      <family val="2"/>
    </font>
    <font>
      <i/>
      <sz val="14"/>
      <color theme="1"/>
      <name val="Arial"/>
      <family val="2"/>
    </font>
    <font>
      <b/>
      <i/>
      <sz val="14"/>
      <color theme="1"/>
      <name val="Arial"/>
      <family val="2"/>
    </font>
    <font>
      <sz val="9"/>
      <color theme="1"/>
      <name val="Arial"/>
      <family val="2"/>
    </font>
    <font>
      <b/>
      <sz val="11"/>
      <color theme="1"/>
      <name val="Calibri"/>
      <family val="2"/>
      <scheme val="minor"/>
    </font>
    <font>
      <sz val="20"/>
      <color theme="1"/>
      <name val="Arial"/>
      <family val="2"/>
    </font>
    <font>
      <sz val="11"/>
      <color theme="0"/>
      <name val="Arial"/>
      <family val="2"/>
    </font>
    <font>
      <b/>
      <u/>
      <sz val="12"/>
      <color theme="1"/>
      <name val="Arial"/>
      <family val="2"/>
    </font>
    <font>
      <b/>
      <sz val="12"/>
      <name val="Arial"/>
      <family val="2"/>
    </font>
    <font>
      <i/>
      <sz val="11"/>
      <name val="Arial"/>
      <family val="2"/>
    </font>
    <font>
      <sz val="18"/>
      <color theme="1"/>
      <name val="Calibri"/>
      <family val="2"/>
      <scheme val="minor"/>
    </font>
    <font>
      <sz val="18"/>
      <color theme="1"/>
      <name val="Arial"/>
      <family val="2"/>
    </font>
    <font>
      <sz val="18"/>
      <color theme="0"/>
      <name val="Arial"/>
      <family val="2"/>
    </font>
    <font>
      <sz val="18"/>
      <color theme="0"/>
      <name val="Calibri"/>
      <family val="2"/>
      <scheme val="minor"/>
    </font>
    <font>
      <sz val="11"/>
      <color theme="0"/>
      <name val="Calibri"/>
      <family val="2"/>
      <scheme val="minor"/>
    </font>
    <font>
      <u/>
      <sz val="10"/>
      <color rgb="FF0000FF"/>
      <name val="Arial"/>
      <family val="2"/>
    </font>
  </fonts>
  <fills count="48">
    <fill>
      <patternFill patternType="none"/>
    </fill>
    <fill>
      <patternFill patternType="gray125"/>
    </fill>
    <fill>
      <patternFill patternType="solid">
        <fgColor theme="4" tint="0.79998168889431442"/>
        <bgColor theme="4" tint="0.79998168889431442"/>
      </patternFill>
    </fill>
    <fill>
      <patternFill patternType="solid">
        <fgColor theme="9" tint="0.39997558519241921"/>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14999847407452621"/>
        <bgColor theme="4" tint="0.79998168889431442"/>
      </patternFill>
    </fill>
    <fill>
      <patternFill patternType="solid">
        <fgColor theme="6" tint="0.39997558519241921"/>
        <bgColor indexed="64"/>
      </patternFill>
    </fill>
    <fill>
      <patternFill patternType="solid">
        <fgColor theme="3" tint="0.79998168889431442"/>
        <bgColor indexed="64"/>
      </patternFill>
    </fill>
    <fill>
      <patternFill patternType="solid">
        <fgColor rgb="FFBFBFBF"/>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FFFFCC"/>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rgb="FFD99594"/>
        <bgColor indexed="64"/>
      </patternFill>
    </fill>
    <fill>
      <patternFill patternType="solid">
        <fgColor rgb="FFFABF8F"/>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92D050"/>
        <bgColor indexed="64"/>
      </patternFill>
    </fill>
  </fills>
  <borders count="101">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auto="1"/>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thin">
        <color indexed="64"/>
      </top>
      <bottom/>
      <diagonal/>
    </border>
    <border>
      <left style="medium">
        <color indexed="64"/>
      </left>
      <right/>
      <top style="double">
        <color indexed="64"/>
      </top>
      <bottom style="thin">
        <color indexed="64"/>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65"/>
      </left>
      <right/>
      <top style="thin">
        <color indexed="8"/>
      </top>
      <bottom style="thin">
        <color indexed="8"/>
      </bottom>
      <diagonal/>
    </border>
    <border>
      <left/>
      <right/>
      <top style="thin">
        <color indexed="8"/>
      </top>
      <bottom/>
      <diagonal/>
    </border>
    <border>
      <left style="thin">
        <color indexed="8"/>
      </left>
      <right/>
      <top style="thin">
        <color indexed="8"/>
      </top>
      <bottom/>
      <diagonal/>
    </border>
    <border>
      <left style="thin">
        <color indexed="65"/>
      </left>
      <right/>
      <top style="thin">
        <color indexed="8"/>
      </top>
      <bottom/>
      <diagonal/>
    </border>
    <border>
      <left style="thin">
        <color indexed="8"/>
      </left>
      <right/>
      <top/>
      <bottom/>
      <diagonal/>
    </border>
    <border>
      <left style="thin">
        <color indexed="65"/>
      </left>
      <right/>
      <top/>
      <bottom/>
      <diagonal/>
    </border>
    <border>
      <left style="thin">
        <color indexed="64"/>
      </left>
      <right style="thin">
        <color indexed="64"/>
      </right>
      <top style="double">
        <color indexed="64"/>
      </top>
      <bottom/>
      <diagonal/>
    </border>
    <border>
      <left style="medium">
        <color indexed="64"/>
      </left>
      <right/>
      <top/>
      <bottom/>
      <diagonal/>
    </border>
  </borders>
  <cellStyleXfs count="50">
    <xf numFmtId="0" fontId="0" fillId="0" borderId="0"/>
    <xf numFmtId="9"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9" borderId="0" applyNumberFormat="0" applyBorder="0" applyAlignment="0" applyProtection="0"/>
    <xf numFmtId="0" fontId="12" fillId="20"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7" borderId="0" applyNumberFormat="0" applyBorder="0" applyAlignment="0" applyProtection="0"/>
    <xf numFmtId="0" fontId="13" fillId="11" borderId="0" applyNumberFormat="0" applyBorder="0" applyAlignment="0" applyProtection="0"/>
    <xf numFmtId="0" fontId="14" fillId="28" borderId="56" applyNumberFormat="0" applyAlignment="0" applyProtection="0"/>
    <xf numFmtId="0" fontId="15" fillId="29" borderId="57" applyNumberFormat="0" applyAlignment="0" applyProtection="0"/>
    <xf numFmtId="0" fontId="16" fillId="0" borderId="0" applyNumberFormat="0" applyFill="0" applyBorder="0" applyAlignment="0" applyProtection="0"/>
    <xf numFmtId="0" fontId="17" fillId="12" borderId="0" applyNumberFormat="0" applyBorder="0" applyAlignment="0" applyProtection="0"/>
    <xf numFmtId="0" fontId="18" fillId="0" borderId="58" applyNumberFormat="0" applyFill="0" applyAlignment="0" applyProtection="0"/>
    <xf numFmtId="0" fontId="19" fillId="0" borderId="59" applyNumberFormat="0" applyFill="0" applyAlignment="0" applyProtection="0"/>
    <xf numFmtId="0" fontId="20" fillId="0" borderId="60" applyNumberFormat="0" applyFill="0" applyAlignment="0" applyProtection="0"/>
    <xf numFmtId="0" fontId="20" fillId="0" borderId="0" applyNumberFormat="0" applyFill="0" applyBorder="0" applyAlignment="0" applyProtection="0"/>
    <xf numFmtId="0" fontId="21" fillId="15" borderId="56" applyNumberFormat="0" applyAlignment="0" applyProtection="0"/>
    <xf numFmtId="0" fontId="22" fillId="0" borderId="61" applyNumberFormat="0" applyFill="0" applyAlignment="0" applyProtection="0"/>
    <xf numFmtId="0" fontId="23" fillId="30" borderId="0" applyNumberFormat="0" applyBorder="0" applyAlignment="0" applyProtection="0"/>
    <xf numFmtId="0" fontId="24" fillId="0" borderId="0"/>
    <xf numFmtId="0" fontId="24" fillId="0" borderId="0"/>
    <xf numFmtId="0" fontId="24" fillId="31" borderId="62" applyNumberFormat="0" applyFont="0" applyAlignment="0" applyProtection="0"/>
    <xf numFmtId="0" fontId="25" fillId="28" borderId="63" applyNumberFormat="0" applyAlignment="0" applyProtection="0"/>
    <xf numFmtId="9" fontId="24" fillId="0" borderId="0" applyFont="0" applyFill="0" applyBorder="0" applyAlignment="0" applyProtection="0"/>
    <xf numFmtId="0" fontId="26" fillId="0" borderId="0" applyNumberFormat="0" applyFill="0" applyBorder="0" applyAlignment="0" applyProtection="0"/>
    <xf numFmtId="0" fontId="27" fillId="0" borderId="64" applyNumberFormat="0" applyFill="0" applyAlignment="0" applyProtection="0"/>
    <xf numFmtId="0" fontId="28" fillId="0" borderId="0" applyNumberFormat="0" applyFill="0" applyBorder="0" applyAlignment="0" applyProtection="0"/>
    <xf numFmtId="0" fontId="37" fillId="0" borderId="0"/>
    <xf numFmtId="9" fontId="37" fillId="0" borderId="0" applyFont="0" applyFill="0" applyBorder="0" applyAlignment="0" applyProtection="0"/>
  </cellStyleXfs>
  <cellXfs count="961">
    <xf numFmtId="0" fontId="0" fillId="0" borderId="0" xfId="0"/>
    <xf numFmtId="0" fontId="2" fillId="0" borderId="0" xfId="0" applyFont="1"/>
    <xf numFmtId="0" fontId="3" fillId="0" borderId="0" xfId="0" applyFont="1"/>
    <xf numFmtId="0" fontId="3" fillId="0" borderId="10" xfId="0" applyFont="1" applyBorder="1" applyAlignment="1">
      <alignment horizontal="left" indent="1"/>
    </xf>
    <xf numFmtId="0" fontId="3" fillId="0" borderId="15" xfId="0" applyFont="1" applyBorder="1" applyAlignment="1">
      <alignment horizontal="left" indent="1"/>
    </xf>
    <xf numFmtId="0" fontId="2" fillId="0" borderId="6" xfId="0" applyFont="1" applyBorder="1" applyAlignment="1">
      <alignment horizontal="left"/>
    </xf>
    <xf numFmtId="0" fontId="2" fillId="2" borderId="1" xfId="0" applyFont="1" applyFill="1" applyBorder="1" applyAlignment="1">
      <alignment horizontal="left"/>
    </xf>
    <xf numFmtId="0" fontId="6" fillId="0" borderId="0" xfId="0" applyFont="1"/>
    <xf numFmtId="164" fontId="6" fillId="0" borderId="0" xfId="1" applyNumberFormat="1" applyFont="1"/>
    <xf numFmtId="0" fontId="7" fillId="0" borderId="0" xfId="2" applyFont="1"/>
    <xf numFmtId="0" fontId="8" fillId="0" borderId="0" xfId="0" applyFont="1" applyAlignment="1">
      <alignment vertical="center"/>
    </xf>
    <xf numFmtId="0" fontId="3" fillId="0" borderId="0" xfId="0" applyFont="1" applyAlignment="1">
      <alignment vertical="center"/>
    </xf>
    <xf numFmtId="9" fontId="3" fillId="0" borderId="0" xfId="1" applyFont="1" applyAlignment="1">
      <alignment horizontal="center" vertical="center"/>
    </xf>
    <xf numFmtId="0" fontId="0" fillId="0" borderId="0" xfId="0" applyFont="1" applyAlignment="1">
      <alignment vertical="center"/>
    </xf>
    <xf numFmtId="0" fontId="3" fillId="0" borderId="12" xfId="0" applyFont="1" applyBorder="1" applyAlignment="1">
      <alignment vertical="center"/>
    </xf>
    <xf numFmtId="9" fontId="2" fillId="6" borderId="12" xfId="0" applyNumberFormat="1" applyFont="1" applyFill="1" applyBorder="1" applyAlignment="1">
      <alignment horizontal="center" vertical="center" wrapText="1"/>
    </xf>
    <xf numFmtId="165" fontId="2" fillId="6" borderId="12" xfId="0" applyNumberFormat="1" applyFont="1" applyFill="1" applyBorder="1" applyAlignment="1">
      <alignment horizontal="center" vertical="center" wrapText="1"/>
    </xf>
    <xf numFmtId="1" fontId="2" fillId="6" borderId="12" xfId="0" applyNumberFormat="1" applyFont="1" applyFill="1" applyBorder="1" applyAlignment="1">
      <alignment horizontal="center" vertical="center" wrapText="1"/>
    </xf>
    <xf numFmtId="9" fontId="2" fillId="6" borderId="12" xfId="1" applyFont="1" applyFill="1" applyBorder="1" applyAlignment="1">
      <alignment horizontal="center" vertical="center" wrapText="1"/>
    </xf>
    <xf numFmtId="9" fontId="2" fillId="6" borderId="12" xfId="0" applyNumberFormat="1" applyFont="1" applyFill="1" applyBorder="1" applyAlignment="1">
      <alignment horizontal="center" vertical="center"/>
    </xf>
    <xf numFmtId="9" fontId="2" fillId="7" borderId="12" xfId="0" applyNumberFormat="1" applyFont="1" applyFill="1" applyBorder="1" applyAlignment="1">
      <alignment horizontal="center" vertical="center" wrapText="1"/>
    </xf>
    <xf numFmtId="165" fontId="2" fillId="7" borderId="12" xfId="0" applyNumberFormat="1" applyFont="1" applyFill="1" applyBorder="1" applyAlignment="1">
      <alignment horizontal="center" vertical="center" wrapText="1"/>
    </xf>
    <xf numFmtId="9" fontId="2" fillId="7" borderId="12" xfId="1" applyFont="1" applyFill="1" applyBorder="1" applyAlignment="1">
      <alignment horizontal="center" vertical="center" wrapText="1"/>
    </xf>
    <xf numFmtId="9" fontId="2" fillId="7" borderId="12" xfId="0" applyNumberFormat="1" applyFont="1" applyFill="1" applyBorder="1" applyAlignment="1">
      <alignment horizontal="center" vertical="center"/>
    </xf>
    <xf numFmtId="9" fontId="2" fillId="8" borderId="12" xfId="0" applyNumberFormat="1" applyFont="1" applyFill="1" applyBorder="1" applyAlignment="1">
      <alignment horizontal="center" vertical="center"/>
    </xf>
    <xf numFmtId="0" fontId="2" fillId="8" borderId="12" xfId="0" applyFont="1" applyFill="1" applyBorder="1" applyAlignment="1">
      <alignment horizontal="center" vertical="center"/>
    </xf>
    <xf numFmtId="9" fontId="3" fillId="0" borderId="12" xfId="1" applyFont="1" applyFill="1" applyBorder="1" applyAlignment="1">
      <alignment horizontal="center" vertical="center"/>
    </xf>
    <xf numFmtId="166" fontId="3" fillId="0" borderId="12" xfId="3" applyNumberFormat="1" applyFont="1" applyFill="1" applyBorder="1" applyAlignment="1">
      <alignment horizontal="center" vertical="center"/>
    </xf>
    <xf numFmtId="167" fontId="3" fillId="0" borderId="12" xfId="3" applyNumberFormat="1" applyFont="1" applyFill="1" applyBorder="1" applyAlignment="1">
      <alignment horizontal="center" vertical="center"/>
    </xf>
    <xf numFmtId="165" fontId="3" fillId="0" borderId="12" xfId="0" applyNumberFormat="1" applyFont="1" applyFill="1" applyBorder="1" applyAlignment="1">
      <alignment horizontal="center" vertical="center"/>
    </xf>
    <xf numFmtId="0" fontId="3" fillId="0" borderId="0" xfId="0" applyFont="1" applyAlignment="1">
      <alignment vertical="center" wrapText="1"/>
    </xf>
    <xf numFmtId="0" fontId="0" fillId="0" borderId="0" xfId="0" applyAlignment="1">
      <alignment vertical="center"/>
    </xf>
    <xf numFmtId="0" fontId="0" fillId="0" borderId="0" xfId="0" applyAlignment="1">
      <alignment horizontal="center" vertical="center"/>
    </xf>
    <xf numFmtId="0" fontId="2" fillId="0" borderId="24" xfId="0" applyFont="1" applyBorder="1" applyAlignment="1">
      <alignment horizontal="left"/>
    </xf>
    <xf numFmtId="0" fontId="3" fillId="0" borderId="25" xfId="0" applyFont="1" applyBorder="1" applyAlignment="1">
      <alignment horizontal="left" indent="1"/>
    </xf>
    <xf numFmtId="0" fontId="3" fillId="0" borderId="26" xfId="0" applyFont="1" applyBorder="1" applyAlignment="1">
      <alignment horizontal="left" indent="1"/>
    </xf>
    <xf numFmtId="9" fontId="2" fillId="6" borderId="35" xfId="0" applyNumberFormat="1" applyFont="1" applyFill="1" applyBorder="1" applyAlignment="1">
      <alignment horizontal="center" vertical="center" wrapText="1"/>
    </xf>
    <xf numFmtId="165" fontId="2" fillId="6" borderId="35" xfId="3" applyNumberFormat="1" applyFont="1" applyFill="1" applyBorder="1" applyAlignment="1">
      <alignment horizontal="center" vertical="center" wrapText="1"/>
    </xf>
    <xf numFmtId="9" fontId="2" fillId="6" borderId="35" xfId="1" applyFont="1" applyFill="1" applyBorder="1" applyAlignment="1">
      <alignment horizontal="center" vertical="center" wrapText="1"/>
    </xf>
    <xf numFmtId="9" fontId="2" fillId="6" borderId="35" xfId="0" applyNumberFormat="1" applyFont="1" applyFill="1" applyBorder="1" applyAlignment="1">
      <alignment horizontal="center" vertical="center"/>
    </xf>
    <xf numFmtId="9" fontId="3" fillId="0" borderId="8" xfId="1" applyFont="1" applyFill="1" applyBorder="1" applyAlignment="1">
      <alignment horizontal="center" vertical="center"/>
    </xf>
    <xf numFmtId="166" fontId="3" fillId="0" borderId="8" xfId="3" applyNumberFormat="1" applyFont="1" applyFill="1" applyBorder="1" applyAlignment="1">
      <alignment horizontal="center" vertical="center"/>
    </xf>
    <xf numFmtId="167" fontId="3" fillId="0" borderId="8" xfId="3" applyNumberFormat="1" applyFont="1" applyFill="1" applyBorder="1" applyAlignment="1">
      <alignment horizontal="center" vertical="center"/>
    </xf>
    <xf numFmtId="165" fontId="3" fillId="0" borderId="8" xfId="0" applyNumberFormat="1" applyFont="1" applyFill="1" applyBorder="1" applyAlignment="1">
      <alignment horizontal="center" vertical="center"/>
    </xf>
    <xf numFmtId="9" fontId="3" fillId="0" borderId="17" xfId="1" applyFont="1" applyFill="1" applyBorder="1" applyAlignment="1">
      <alignment horizontal="center" vertical="center"/>
    </xf>
    <xf numFmtId="166" fontId="3" fillId="0" borderId="17" xfId="3" applyNumberFormat="1" applyFont="1" applyFill="1" applyBorder="1" applyAlignment="1">
      <alignment horizontal="center" vertical="center"/>
    </xf>
    <xf numFmtId="167" fontId="3" fillId="0" borderId="17" xfId="3" applyNumberFormat="1" applyFont="1" applyFill="1" applyBorder="1" applyAlignment="1">
      <alignment horizontal="center" vertical="center"/>
    </xf>
    <xf numFmtId="165" fontId="3" fillId="0" borderId="17" xfId="0" applyNumberFormat="1" applyFont="1" applyFill="1" applyBorder="1" applyAlignment="1">
      <alignment horizontal="center" vertical="center"/>
    </xf>
    <xf numFmtId="9" fontId="3" fillId="0" borderId="3" xfId="1" applyFont="1" applyFill="1" applyBorder="1" applyAlignment="1">
      <alignment horizontal="center" vertical="center"/>
    </xf>
    <xf numFmtId="166" fontId="3" fillId="0" borderId="3" xfId="3" applyNumberFormat="1" applyFont="1" applyFill="1" applyBorder="1" applyAlignment="1">
      <alignment horizontal="center" vertical="center"/>
    </xf>
    <xf numFmtId="167" fontId="3" fillId="0" borderId="3" xfId="3" applyNumberFormat="1" applyFont="1" applyFill="1" applyBorder="1" applyAlignment="1">
      <alignment horizontal="center" vertical="center"/>
    </xf>
    <xf numFmtId="165" fontId="3" fillId="0" borderId="3" xfId="0" applyNumberFormat="1" applyFont="1" applyFill="1" applyBorder="1" applyAlignment="1">
      <alignment horizontal="center" vertical="center"/>
    </xf>
    <xf numFmtId="0" fontId="2" fillId="9" borderId="12" xfId="0" applyFont="1" applyFill="1" applyBorder="1" applyAlignment="1">
      <alignment horizontal="center" vertical="center"/>
    </xf>
    <xf numFmtId="0" fontId="2" fillId="9" borderId="12" xfId="0" applyFont="1" applyFill="1" applyBorder="1" applyAlignment="1">
      <alignment horizontal="center" vertical="center" wrapText="1"/>
    </xf>
    <xf numFmtId="0" fontId="3" fillId="0" borderId="12" xfId="0" applyFont="1" applyBorder="1" applyAlignment="1">
      <alignment vertical="center" wrapText="1"/>
    </xf>
    <xf numFmtId="0" fontId="2" fillId="2" borderId="27" xfId="0" applyFont="1" applyFill="1" applyBorder="1" applyAlignment="1">
      <alignment horizontal="left"/>
    </xf>
    <xf numFmtId="0" fontId="10" fillId="0" borderId="0" xfId="0" applyFont="1"/>
    <xf numFmtId="0" fontId="29" fillId="0" borderId="0" xfId="0" applyFont="1"/>
    <xf numFmtId="0" fontId="0" fillId="0" borderId="0" xfId="0" applyAlignment="1">
      <alignment wrapText="1"/>
    </xf>
    <xf numFmtId="0" fontId="0" fillId="0" borderId="0" xfId="0" applyFill="1"/>
    <xf numFmtId="0" fontId="2" fillId="2" borderId="3"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7" xfId="0" applyFont="1" applyFill="1" applyBorder="1" applyAlignment="1">
      <alignment horizontal="center" vertical="center"/>
    </xf>
    <xf numFmtId="0" fontId="2" fillId="0" borderId="12" xfId="0" applyFont="1" applyBorder="1" applyAlignment="1">
      <alignment horizontal="center" vertical="center"/>
    </xf>
    <xf numFmtId="0" fontId="2" fillId="36" borderId="12" xfId="0" applyFont="1" applyFill="1" applyBorder="1" applyAlignment="1">
      <alignment vertical="center" wrapText="1"/>
    </xf>
    <xf numFmtId="0" fontId="3" fillId="0" borderId="12" xfId="0" applyFont="1" applyBorder="1"/>
    <xf numFmtId="0" fontId="2" fillId="0" borderId="12" xfId="0" applyFont="1" applyBorder="1"/>
    <xf numFmtId="0" fontId="2" fillId="0" borderId="12" xfId="0" applyFont="1" applyBorder="1" applyAlignment="1">
      <alignment horizontal="center" vertical="center" wrapText="1"/>
    </xf>
    <xf numFmtId="0" fontId="30" fillId="0" borderId="0" xfId="0" applyFont="1"/>
    <xf numFmtId="0" fontId="32" fillId="37" borderId="12" xfId="0" applyFont="1" applyFill="1" applyBorder="1" applyAlignment="1">
      <alignment horizontal="center" vertical="center"/>
    </xf>
    <xf numFmtId="0" fontId="32" fillId="37" borderId="12" xfId="0" applyFont="1" applyFill="1" applyBorder="1" applyAlignment="1">
      <alignment horizontal="center" vertical="center" wrapText="1"/>
    </xf>
    <xf numFmtId="0" fontId="33" fillId="0" borderId="12" xfId="0" applyFont="1" applyBorder="1" applyAlignment="1">
      <alignment vertical="center"/>
    </xf>
    <xf numFmtId="0" fontId="33" fillId="0" borderId="12" xfId="0" applyFont="1" applyBorder="1" applyAlignment="1">
      <alignment horizontal="center" vertical="center" wrapText="1"/>
    </xf>
    <xf numFmtId="0" fontId="32" fillId="37" borderId="12" xfId="0" applyFont="1" applyFill="1" applyBorder="1" applyAlignment="1">
      <alignment vertical="center"/>
    </xf>
    <xf numFmtId="0" fontId="34" fillId="0" borderId="0" xfId="0" applyFont="1" applyFill="1" applyBorder="1" applyAlignment="1">
      <alignment vertical="center"/>
    </xf>
    <xf numFmtId="0" fontId="31" fillId="0" borderId="0" xfId="0" applyFont="1"/>
    <xf numFmtId="0" fontId="33" fillId="0" borderId="12" xfId="0" applyFont="1" applyBorder="1" applyAlignment="1">
      <alignment horizontal="center" vertical="center"/>
    </xf>
    <xf numFmtId="0" fontId="33" fillId="0" borderId="0" xfId="0" applyFont="1" applyBorder="1" applyAlignment="1">
      <alignment horizontal="right" vertical="center"/>
    </xf>
    <xf numFmtId="10" fontId="33" fillId="0" borderId="0" xfId="0" applyNumberFormat="1" applyFont="1" applyBorder="1" applyAlignment="1">
      <alignment horizontal="right" vertical="center"/>
    </xf>
    <xf numFmtId="0" fontId="32" fillId="0" borderId="0" xfId="0" applyFont="1" applyBorder="1" applyAlignment="1">
      <alignment horizontal="center" vertical="center"/>
    </xf>
    <xf numFmtId="0" fontId="33" fillId="0" borderId="0" xfId="0" applyFont="1" applyBorder="1" applyAlignment="1">
      <alignment horizontal="left" vertical="center"/>
    </xf>
    <xf numFmtId="0" fontId="33" fillId="0" borderId="0" xfId="0" applyFont="1" applyBorder="1" applyAlignment="1">
      <alignment horizontal="center" vertical="center"/>
    </xf>
    <xf numFmtId="0" fontId="35" fillId="0" borderId="0" xfId="0" applyFont="1" applyBorder="1" applyAlignment="1">
      <alignment horizontal="right" vertical="center"/>
    </xf>
    <xf numFmtId="0" fontId="35" fillId="0" borderId="0" xfId="0" applyFont="1" applyBorder="1" applyAlignment="1">
      <alignment horizontal="left" vertical="center"/>
    </xf>
    <xf numFmtId="0" fontId="33" fillId="0" borderId="12" xfId="1" applyNumberFormat="1" applyFont="1" applyBorder="1" applyAlignment="1">
      <alignment horizontal="center" vertical="center"/>
    </xf>
    <xf numFmtId="1" fontId="33" fillId="0" borderId="12" xfId="1" applyNumberFormat="1" applyFont="1" applyBorder="1" applyAlignment="1">
      <alignment horizontal="center" vertical="center"/>
    </xf>
    <xf numFmtId="0" fontId="33" fillId="0" borderId="0" xfId="0" applyFont="1" applyBorder="1" applyAlignment="1">
      <alignment vertical="center"/>
    </xf>
    <xf numFmtId="0" fontId="33" fillId="0" borderId="0" xfId="0" applyFont="1" applyBorder="1" applyAlignment="1">
      <alignment horizontal="right" vertical="center" wrapText="1"/>
    </xf>
    <xf numFmtId="0" fontId="33" fillId="0" borderId="0" xfId="0" applyFont="1" applyBorder="1" applyAlignment="1">
      <alignment horizontal="center" vertical="center" wrapText="1"/>
    </xf>
    <xf numFmtId="0" fontId="35" fillId="0" borderId="0" xfId="0" applyFont="1" applyBorder="1" applyAlignment="1">
      <alignment horizontal="center" vertical="center" wrapText="1"/>
    </xf>
    <xf numFmtId="0" fontId="9" fillId="32" borderId="27" xfId="0" applyFont="1" applyFill="1" applyBorder="1" applyAlignment="1"/>
    <xf numFmtId="0" fontId="10" fillId="0" borderId="0" xfId="0" applyFont="1" applyAlignment="1">
      <alignment horizontal="right"/>
    </xf>
    <xf numFmtId="0" fontId="0" fillId="0" borderId="0" xfId="0" applyAlignment="1">
      <alignment horizontal="right"/>
    </xf>
    <xf numFmtId="0" fontId="2" fillId="2" borderId="2" xfId="0" applyFont="1" applyFill="1" applyBorder="1" applyAlignment="1">
      <alignment horizontal="center" vertical="center"/>
    </xf>
    <xf numFmtId="0" fontId="36" fillId="9" borderId="12" xfId="0" applyFont="1" applyFill="1" applyBorder="1" applyAlignment="1">
      <alignment horizontal="center" vertical="center" wrapText="1"/>
    </xf>
    <xf numFmtId="0" fontId="7" fillId="0" borderId="12" xfId="2" applyFont="1" applyFill="1" applyBorder="1" applyAlignment="1">
      <alignment vertical="center" wrapText="1"/>
    </xf>
    <xf numFmtId="0" fontId="3" fillId="0" borderId="12" xfId="0" applyFont="1" applyFill="1" applyBorder="1"/>
    <xf numFmtId="0" fontId="5" fillId="0" borderId="0" xfId="0" applyFont="1" applyFill="1"/>
    <xf numFmtId="0" fontId="0" fillId="0" borderId="0" xfId="0" applyAlignment="1">
      <alignment horizontal="center"/>
    </xf>
    <xf numFmtId="0" fontId="0" fillId="0" borderId="12" xfId="0" applyBorder="1" applyAlignment="1">
      <alignment horizontal="center"/>
    </xf>
    <xf numFmtId="0" fontId="9" fillId="0" borderId="48" xfId="0" applyFont="1" applyBorder="1"/>
    <xf numFmtId="0" fontId="9" fillId="0" borderId="48" xfId="0" applyFont="1" applyBorder="1" applyAlignment="1">
      <alignment horizontal="center"/>
    </xf>
    <xf numFmtId="0" fontId="2" fillId="2" borderId="3" xfId="0" applyFont="1" applyFill="1" applyBorder="1" applyAlignment="1">
      <alignment horizontal="left" vertical="center"/>
    </xf>
    <xf numFmtId="0" fontId="2" fillId="2" borderId="67" xfId="0" applyFont="1" applyFill="1" applyBorder="1" applyAlignment="1">
      <alignment horizontal="left" vertical="center"/>
    </xf>
    <xf numFmtId="0" fontId="0" fillId="0" borderId="17" xfId="0" applyBorder="1" applyAlignment="1">
      <alignment horizontal="center"/>
    </xf>
    <xf numFmtId="0" fontId="9" fillId="0" borderId="50" xfId="0" applyFont="1" applyBorder="1" applyAlignment="1">
      <alignment horizontal="center"/>
    </xf>
    <xf numFmtId="0" fontId="0" fillId="0" borderId="28" xfId="0" applyBorder="1" applyAlignment="1">
      <alignment horizontal="center"/>
    </xf>
    <xf numFmtId="0" fontId="0" fillId="0" borderId="42" xfId="0" applyBorder="1" applyAlignment="1">
      <alignment horizontal="center"/>
    </xf>
    <xf numFmtId="0" fontId="9" fillId="0" borderId="51" xfId="0" applyFont="1"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0" fontId="9" fillId="0" borderId="54" xfId="0" applyFont="1"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12" xfId="0" applyBorder="1" applyAlignment="1">
      <alignment horizontal="left" indent="2"/>
    </xf>
    <xf numFmtId="0" fontId="0" fillId="0" borderId="17" xfId="0" applyBorder="1" applyAlignment="1">
      <alignment horizontal="left" indent="2"/>
    </xf>
    <xf numFmtId="0" fontId="3" fillId="2" borderId="43" xfId="0" applyFont="1" applyFill="1" applyBorder="1" applyAlignment="1">
      <alignment horizontal="left" vertical="center" indent="2"/>
    </xf>
    <xf numFmtId="9" fontId="2" fillId="2" borderId="3" xfId="0" applyNumberFormat="1" applyFont="1" applyFill="1" applyBorder="1" applyAlignment="1">
      <alignment horizontal="center" vertical="center"/>
    </xf>
    <xf numFmtId="9" fontId="2" fillId="2" borderId="23" xfId="0" applyNumberFormat="1" applyFont="1" applyFill="1" applyBorder="1" applyAlignment="1">
      <alignment horizontal="center" vertical="center"/>
    </xf>
    <xf numFmtId="0" fontId="2" fillId="0" borderId="7" xfId="0" applyNumberFormat="1" applyFont="1" applyBorder="1" applyAlignment="1">
      <alignment horizontal="center" vertical="center"/>
    </xf>
    <xf numFmtId="0" fontId="2" fillId="0" borderId="8" xfId="0" applyNumberFormat="1" applyFont="1" applyBorder="1" applyAlignment="1">
      <alignment horizontal="center" vertical="center"/>
    </xf>
    <xf numFmtId="0" fontId="2" fillId="0" borderId="9" xfId="0" applyNumberFormat="1" applyFont="1" applyBorder="1" applyAlignment="1">
      <alignment horizontal="center" vertical="center"/>
    </xf>
    <xf numFmtId="0" fontId="2" fillId="0" borderId="24" xfId="0" applyNumberFormat="1" applyFont="1" applyBorder="1" applyAlignment="1">
      <alignment horizontal="center" vertical="center"/>
    </xf>
    <xf numFmtId="0" fontId="3" fillId="0" borderId="11" xfId="0" applyNumberFormat="1" applyFont="1" applyBorder="1" applyAlignment="1">
      <alignment horizontal="center" vertical="center"/>
    </xf>
    <xf numFmtId="0" fontId="3" fillId="0" borderId="12" xfId="0" applyNumberFormat="1" applyFont="1" applyBorder="1" applyAlignment="1">
      <alignment horizontal="center" vertical="center"/>
    </xf>
    <xf numFmtId="0" fontId="3" fillId="0" borderId="13" xfId="0" applyNumberFormat="1" applyFont="1" applyBorder="1" applyAlignment="1">
      <alignment horizontal="center" vertical="center"/>
    </xf>
    <xf numFmtId="0" fontId="3" fillId="3" borderId="25" xfId="0" applyNumberFormat="1" applyFont="1" applyFill="1" applyBorder="1" applyAlignment="1">
      <alignment horizontal="center" vertical="center"/>
    </xf>
    <xf numFmtId="0" fontId="3" fillId="0" borderId="25" xfId="0" applyNumberFormat="1" applyFont="1" applyBorder="1" applyAlignment="1">
      <alignment horizontal="center" vertical="center"/>
    </xf>
    <xf numFmtId="0" fontId="3" fillId="0" borderId="16" xfId="0" applyNumberFormat="1" applyFont="1" applyBorder="1" applyAlignment="1">
      <alignment horizontal="center" vertical="center"/>
    </xf>
    <xf numFmtId="0" fontId="3" fillId="0" borderId="17" xfId="0" applyNumberFormat="1" applyFont="1" applyBorder="1" applyAlignment="1">
      <alignment horizontal="center" vertical="center"/>
    </xf>
    <xf numFmtId="0" fontId="3" fillId="0" borderId="18" xfId="0" applyNumberFormat="1" applyFont="1" applyBorder="1" applyAlignment="1">
      <alignment horizontal="center" vertical="center"/>
    </xf>
    <xf numFmtId="0" fontId="3" fillId="0" borderId="26" xfId="0" applyNumberFormat="1" applyFont="1" applyBorder="1" applyAlignment="1">
      <alignment horizontal="center" vertical="center"/>
    </xf>
    <xf numFmtId="0" fontId="3" fillId="4" borderId="25" xfId="0" applyNumberFormat="1" applyFont="1" applyFill="1" applyBorder="1" applyAlignment="1">
      <alignment horizontal="center" vertical="center"/>
    </xf>
    <xf numFmtId="0" fontId="3" fillId="4" borderId="26" xfId="0" applyNumberFormat="1" applyFont="1" applyFill="1" applyBorder="1" applyAlignment="1">
      <alignment horizontal="center" vertical="center"/>
    </xf>
    <xf numFmtId="0" fontId="3" fillId="3" borderId="26"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3" xfId="0" applyNumberFormat="1" applyFont="1" applyFill="1" applyBorder="1" applyAlignment="1">
      <alignment horizontal="center" vertical="center"/>
    </xf>
    <xf numFmtId="0" fontId="2" fillId="2" borderId="4" xfId="0" applyNumberFormat="1" applyFont="1" applyFill="1" applyBorder="1" applyAlignment="1">
      <alignment horizontal="center" vertical="center"/>
    </xf>
    <xf numFmtId="0" fontId="2" fillId="2" borderId="27" xfId="0" applyNumberFormat="1" applyFont="1" applyFill="1" applyBorder="1" applyAlignment="1">
      <alignment horizontal="center" vertical="center"/>
    </xf>
    <xf numFmtId="0" fontId="3" fillId="2" borderId="74" xfId="0" applyFont="1" applyFill="1" applyBorder="1" applyAlignment="1">
      <alignment horizontal="left" vertical="center" indent="2"/>
    </xf>
    <xf numFmtId="9" fontId="2" fillId="2" borderId="2" xfId="0" applyNumberFormat="1" applyFont="1" applyFill="1" applyBorder="1" applyAlignment="1">
      <alignment horizontal="center" vertical="center"/>
    </xf>
    <xf numFmtId="0" fontId="0" fillId="0" borderId="0" xfId="0" applyAlignment="1">
      <alignment horizontal="left"/>
    </xf>
    <xf numFmtId="0" fontId="2" fillId="0" borderId="48" xfId="0" applyFont="1" applyBorder="1" applyAlignment="1">
      <alignment horizontal="center"/>
    </xf>
    <xf numFmtId="0" fontId="3" fillId="0" borderId="12" xfId="0" applyNumberFormat="1" applyFont="1" applyBorder="1" applyAlignment="1">
      <alignment horizontal="center"/>
    </xf>
    <xf numFmtId="0" fontId="3" fillId="0" borderId="12" xfId="0" applyNumberFormat="1" applyFont="1" applyFill="1" applyBorder="1" applyAlignment="1">
      <alignment horizontal="center"/>
    </xf>
    <xf numFmtId="0" fontId="2" fillId="0" borderId="12" xfId="0" applyNumberFormat="1" applyFont="1" applyBorder="1" applyAlignment="1">
      <alignment horizontal="center"/>
    </xf>
    <xf numFmtId="0" fontId="2" fillId="0" borderId="12" xfId="0" applyFont="1" applyBorder="1" applyAlignment="1">
      <alignment horizontal="center"/>
    </xf>
    <xf numFmtId="0" fontId="2" fillId="0" borderId="12" xfId="0" applyNumberFormat="1" applyFont="1" applyFill="1" applyBorder="1" applyAlignment="1">
      <alignment horizontal="center"/>
    </xf>
    <xf numFmtId="0" fontId="3" fillId="0" borderId="12" xfId="0" applyFont="1" applyBorder="1" applyAlignment="1">
      <alignment horizontal="center"/>
    </xf>
    <xf numFmtId="0" fontId="3" fillId="0" borderId="35" xfId="0" applyNumberFormat="1" applyFont="1" applyBorder="1" applyAlignment="1">
      <alignment horizontal="center"/>
    </xf>
    <xf numFmtId="0" fontId="2" fillId="2" borderId="3" xfId="0" applyNumberFormat="1" applyFont="1" applyFill="1" applyBorder="1" applyAlignment="1">
      <alignment horizontal="center"/>
    </xf>
    <xf numFmtId="0" fontId="2" fillId="2" borderId="37" xfId="0" applyNumberFormat="1" applyFont="1" applyFill="1" applyBorder="1" applyAlignment="1">
      <alignment horizontal="left" wrapText="1"/>
    </xf>
    <xf numFmtId="0" fontId="3" fillId="2" borderId="45" xfId="0" applyNumberFormat="1" applyFont="1" applyFill="1" applyBorder="1" applyAlignment="1">
      <alignment horizontal="left" wrapText="1" indent="2"/>
    </xf>
    <xf numFmtId="0" fontId="2" fillId="0" borderId="50" xfId="0" applyFont="1" applyBorder="1" applyAlignment="1">
      <alignment horizontal="left"/>
    </xf>
    <xf numFmtId="0" fontId="3" fillId="0" borderId="28" xfId="0" applyFont="1" applyBorder="1" applyAlignment="1">
      <alignment horizontal="left" indent="2"/>
    </xf>
    <xf numFmtId="0" fontId="2" fillId="0" borderId="28" xfId="0" applyFont="1" applyBorder="1" applyAlignment="1">
      <alignment horizontal="left"/>
    </xf>
    <xf numFmtId="0" fontId="3" fillId="0" borderId="37" xfId="0" applyFont="1" applyBorder="1" applyAlignment="1">
      <alignment horizontal="left" indent="2"/>
    </xf>
    <xf numFmtId="0" fontId="2" fillId="2" borderId="23" xfId="0" applyFont="1" applyFill="1" applyBorder="1" applyAlignment="1">
      <alignment horizontal="left"/>
    </xf>
    <xf numFmtId="0" fontId="2" fillId="0" borderId="51" xfId="0" applyNumberFormat="1" applyFont="1" applyBorder="1" applyAlignment="1">
      <alignment horizontal="center"/>
    </xf>
    <xf numFmtId="164" fontId="2" fillId="0" borderId="52" xfId="0" applyNumberFormat="1" applyFont="1" applyBorder="1" applyAlignment="1">
      <alignment horizontal="center"/>
    </xf>
    <xf numFmtId="0" fontId="3" fillId="0" borderId="11" xfId="0" applyNumberFormat="1" applyFont="1" applyBorder="1" applyAlignment="1">
      <alignment horizontal="center"/>
    </xf>
    <xf numFmtId="164" fontId="3" fillId="0" borderId="13" xfId="0" applyNumberFormat="1" applyFont="1" applyBorder="1" applyAlignment="1">
      <alignment horizontal="center"/>
    </xf>
    <xf numFmtId="0" fontId="2" fillId="0" borderId="11" xfId="0" applyNumberFormat="1" applyFont="1" applyBorder="1" applyAlignment="1">
      <alignment horizontal="center"/>
    </xf>
    <xf numFmtId="164" fontId="2" fillId="0" borderId="13" xfId="0" applyNumberFormat="1" applyFont="1" applyBorder="1" applyAlignment="1">
      <alignment horizontal="center"/>
    </xf>
    <xf numFmtId="0" fontId="3" fillId="0" borderId="34" xfId="0" applyNumberFormat="1" applyFont="1" applyBorder="1" applyAlignment="1">
      <alignment horizontal="center"/>
    </xf>
    <xf numFmtId="164" fontId="3" fillId="0" borderId="36" xfId="0" applyNumberFormat="1" applyFont="1" applyBorder="1" applyAlignment="1">
      <alignment horizontal="center"/>
    </xf>
    <xf numFmtId="0" fontId="2" fillId="2" borderId="2" xfId="0" applyNumberFormat="1" applyFont="1" applyFill="1" applyBorder="1" applyAlignment="1">
      <alignment horizontal="center"/>
    </xf>
    <xf numFmtId="164" fontId="2" fillId="2" borderId="4" xfId="0" applyNumberFormat="1" applyFont="1" applyFill="1" applyBorder="1" applyAlignment="1">
      <alignment horizontal="center"/>
    </xf>
    <xf numFmtId="0" fontId="2" fillId="2" borderId="19" xfId="0" applyNumberFormat="1" applyFont="1" applyFill="1" applyBorder="1" applyAlignment="1">
      <alignment horizontal="center" wrapText="1"/>
    </xf>
    <xf numFmtId="164" fontId="2" fillId="0" borderId="54" xfId="0" applyNumberFormat="1" applyFont="1" applyBorder="1" applyAlignment="1">
      <alignment horizontal="center"/>
    </xf>
    <xf numFmtId="164" fontId="3" fillId="0" borderId="25" xfId="0" applyNumberFormat="1" applyFont="1" applyBorder="1" applyAlignment="1">
      <alignment horizontal="center"/>
    </xf>
    <xf numFmtId="164" fontId="2" fillId="0" borderId="25" xfId="0" applyNumberFormat="1" applyFont="1" applyBorder="1" applyAlignment="1">
      <alignment horizontal="center"/>
    </xf>
    <xf numFmtId="164" fontId="3" fillId="0" borderId="55" xfId="0" applyNumberFormat="1" applyFont="1" applyBorder="1" applyAlignment="1">
      <alignment horizontal="center"/>
    </xf>
    <xf numFmtId="164" fontId="2" fillId="2" borderId="27" xfId="0" applyNumberFormat="1" applyFont="1" applyFill="1" applyBorder="1" applyAlignment="1">
      <alignment horizontal="center"/>
    </xf>
    <xf numFmtId="0" fontId="0" fillId="0" borderId="0" xfId="0" applyFill="1" applyAlignment="1">
      <alignment vertical="center"/>
    </xf>
    <xf numFmtId="0" fontId="8" fillId="0" borderId="0" xfId="0" applyFont="1" applyAlignment="1">
      <alignment horizontal="center" vertical="center"/>
    </xf>
    <xf numFmtId="0" fontId="3" fillId="0" borderId="0" xfId="0" applyFont="1" applyAlignment="1">
      <alignment horizontal="center" vertical="center"/>
    </xf>
    <xf numFmtId="164" fontId="3" fillId="0" borderId="0" xfId="0" applyNumberFormat="1" applyFont="1" applyAlignment="1">
      <alignment vertical="center"/>
    </xf>
    <xf numFmtId="0" fontId="3" fillId="39" borderId="12" xfId="0" applyFont="1" applyFill="1" applyBorder="1" applyAlignment="1">
      <alignment horizontal="center" vertical="center" wrapText="1"/>
    </xf>
    <xf numFmtId="0" fontId="3" fillId="40" borderId="12" xfId="0" applyFont="1" applyFill="1" applyBorder="1" applyAlignment="1">
      <alignment horizontal="center" vertical="center" wrapText="1"/>
    </xf>
    <xf numFmtId="0" fontId="3" fillId="40" borderId="12" xfId="0" applyFont="1" applyFill="1" applyBorder="1" applyAlignment="1">
      <alignment horizontal="center" vertical="center"/>
    </xf>
    <xf numFmtId="0" fontId="3" fillId="6" borderId="12" xfId="0" applyFont="1" applyFill="1" applyBorder="1" applyAlignment="1">
      <alignment horizontal="center" vertical="center" wrapText="1"/>
    </xf>
    <xf numFmtId="0" fontId="3" fillId="6" borderId="12" xfId="0" applyFont="1" applyFill="1" applyBorder="1" applyAlignment="1">
      <alignment horizontal="center" vertical="center"/>
    </xf>
    <xf numFmtId="0" fontId="3" fillId="7" borderId="12" xfId="0" applyFont="1" applyFill="1" applyBorder="1" applyAlignment="1">
      <alignment horizontal="center" vertical="center" wrapText="1"/>
    </xf>
    <xf numFmtId="0" fontId="3" fillId="7" borderId="12" xfId="0" applyFont="1" applyFill="1" applyBorder="1" applyAlignment="1">
      <alignment horizontal="center" vertical="center"/>
    </xf>
    <xf numFmtId="0" fontId="3" fillId="8" borderId="12" xfId="0" applyFont="1" applyFill="1" applyBorder="1" applyAlignment="1">
      <alignment horizontal="center" vertical="center" wrapText="1"/>
    </xf>
    <xf numFmtId="0" fontId="2" fillId="0" borderId="12" xfId="0" applyFont="1" applyFill="1" applyBorder="1" applyAlignment="1">
      <alignment horizontal="right" vertical="center"/>
    </xf>
    <xf numFmtId="9" fontId="2" fillId="39" borderId="12" xfId="0" applyNumberFormat="1" applyFont="1" applyFill="1" applyBorder="1" applyAlignment="1">
      <alignment horizontal="center" vertical="center"/>
    </xf>
    <xf numFmtId="0" fontId="2" fillId="40" borderId="12" xfId="0" applyFont="1" applyFill="1" applyBorder="1" applyAlignment="1">
      <alignment horizontal="center" vertical="center" wrapText="1"/>
    </xf>
    <xf numFmtId="9" fontId="2" fillId="40" borderId="12" xfId="0" applyNumberFormat="1" applyFont="1" applyFill="1" applyBorder="1" applyAlignment="1">
      <alignment horizontal="center" vertical="center" wrapText="1"/>
    </xf>
    <xf numFmtId="165" fontId="2" fillId="40" borderId="12" xfId="0" applyNumberFormat="1" applyFont="1" applyFill="1" applyBorder="1" applyAlignment="1">
      <alignment horizontal="center" vertical="center" wrapText="1"/>
    </xf>
    <xf numFmtId="1" fontId="2" fillId="40" borderId="12" xfId="0" applyNumberFormat="1" applyFont="1" applyFill="1" applyBorder="1" applyAlignment="1">
      <alignment horizontal="center" vertical="center" wrapText="1"/>
    </xf>
    <xf numFmtId="9" fontId="2" fillId="40" borderId="12" xfId="1" applyFont="1" applyFill="1" applyBorder="1" applyAlignment="1">
      <alignment horizontal="center" vertical="center" wrapText="1"/>
    </xf>
    <xf numFmtId="9" fontId="2" fillId="40" borderId="12" xfId="0" applyNumberFormat="1"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39" borderId="35" xfId="0" applyFont="1" applyFill="1" applyBorder="1" applyAlignment="1">
      <alignment horizontal="center" vertical="center"/>
    </xf>
    <xf numFmtId="0" fontId="2" fillId="40" borderId="35" xfId="0" applyFont="1" applyFill="1" applyBorder="1" applyAlignment="1">
      <alignment horizontal="center" vertical="center" wrapText="1"/>
    </xf>
    <xf numFmtId="9" fontId="2" fillId="40" borderId="35" xfId="0" applyNumberFormat="1" applyFont="1" applyFill="1" applyBorder="1" applyAlignment="1">
      <alignment horizontal="center" vertical="center" wrapText="1"/>
    </xf>
    <xf numFmtId="165" fontId="2" fillId="40" borderId="35" xfId="3" applyNumberFormat="1" applyFont="1" applyFill="1" applyBorder="1" applyAlignment="1">
      <alignment horizontal="center" vertical="center" wrapText="1"/>
    </xf>
    <xf numFmtId="9" fontId="2" fillId="40" borderId="35" xfId="1" applyFont="1" applyFill="1" applyBorder="1" applyAlignment="1">
      <alignment horizontal="center" vertical="center" wrapText="1"/>
    </xf>
    <xf numFmtId="9" fontId="2" fillId="40" borderId="35" xfId="0" applyNumberFormat="1" applyFont="1" applyFill="1" applyBorder="1" applyAlignment="1">
      <alignment horizontal="center" vertical="center"/>
    </xf>
    <xf numFmtId="0" fontId="2" fillId="6" borderId="35" xfId="0" applyFont="1" applyFill="1" applyBorder="1" applyAlignment="1">
      <alignment horizontal="center" vertical="center" wrapText="1"/>
    </xf>
    <xf numFmtId="0" fontId="2" fillId="7" borderId="35" xfId="0" applyFont="1" applyFill="1" applyBorder="1" applyAlignment="1">
      <alignment horizontal="center" vertical="center" wrapText="1"/>
    </xf>
    <xf numFmtId="9" fontId="2" fillId="7" borderId="35" xfId="0" applyNumberFormat="1" applyFont="1" applyFill="1" applyBorder="1" applyAlignment="1">
      <alignment horizontal="center" vertical="center" wrapText="1"/>
    </xf>
    <xf numFmtId="165" fontId="2" fillId="7" borderId="35" xfId="3" applyNumberFormat="1" applyFont="1" applyFill="1" applyBorder="1" applyAlignment="1">
      <alignment horizontal="center" vertical="center" wrapText="1"/>
    </xf>
    <xf numFmtId="9" fontId="2" fillId="7" borderId="35" xfId="1" applyFont="1" applyFill="1" applyBorder="1" applyAlignment="1">
      <alignment horizontal="center" vertical="center" wrapText="1"/>
    </xf>
    <xf numFmtId="9" fontId="2" fillId="7" borderId="35" xfId="0" applyNumberFormat="1" applyFont="1" applyFill="1" applyBorder="1" applyAlignment="1">
      <alignment horizontal="center" vertical="center"/>
    </xf>
    <xf numFmtId="9" fontId="2" fillId="8" borderId="35" xfId="0" applyNumberFormat="1" applyFont="1" applyFill="1" applyBorder="1" applyAlignment="1">
      <alignment horizontal="center" vertical="center"/>
    </xf>
    <xf numFmtId="0" fontId="2" fillId="8" borderId="35" xfId="0" applyFont="1" applyFill="1" applyBorder="1" applyAlignment="1">
      <alignment horizontal="center" vertical="center"/>
    </xf>
    <xf numFmtId="0" fontId="3" fillId="0" borderId="8" xfId="0" applyFont="1" applyFill="1" applyBorder="1" applyAlignment="1">
      <alignment vertical="center"/>
    </xf>
    <xf numFmtId="9"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3" fillId="0" borderId="12" xfId="0" applyFont="1" applyFill="1" applyBorder="1" applyAlignment="1">
      <alignment vertical="center"/>
    </xf>
    <xf numFmtId="9" fontId="3" fillId="0" borderId="12" xfId="0" applyNumberFormat="1"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vertical="center"/>
    </xf>
    <xf numFmtId="9" fontId="3" fillId="0" borderId="17" xfId="0" applyNumberFormat="1" applyFont="1" applyFill="1" applyBorder="1" applyAlignment="1">
      <alignment horizontal="center" vertical="center"/>
    </xf>
    <xf numFmtId="0" fontId="3" fillId="0" borderId="17" xfId="0" applyFont="1" applyFill="1" applyBorder="1" applyAlignment="1">
      <alignment horizontal="center" vertical="center"/>
    </xf>
    <xf numFmtId="0" fontId="3" fillId="0" borderId="3" xfId="0" applyFont="1" applyFill="1" applyBorder="1" applyAlignment="1">
      <alignment vertical="center" wrapText="1"/>
    </xf>
    <xf numFmtId="0" fontId="3" fillId="0" borderId="3" xfId="0" applyFont="1" applyFill="1" applyBorder="1" applyAlignment="1">
      <alignment vertical="center"/>
    </xf>
    <xf numFmtId="9" fontId="3" fillId="0" borderId="3"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35" xfId="0" applyFont="1" applyFill="1" applyBorder="1" applyAlignment="1">
      <alignment vertical="center"/>
    </xf>
    <xf numFmtId="9" fontId="3" fillId="0" borderId="35" xfId="0" applyNumberFormat="1" applyFont="1" applyFill="1" applyBorder="1" applyAlignment="1">
      <alignment horizontal="center" vertical="center"/>
    </xf>
    <xf numFmtId="0" fontId="3" fillId="0" borderId="35" xfId="0" applyFont="1" applyFill="1" applyBorder="1" applyAlignment="1">
      <alignment horizontal="center" vertical="center"/>
    </xf>
    <xf numFmtId="9" fontId="3" fillId="0" borderId="35" xfId="1" applyFont="1" applyFill="1" applyBorder="1" applyAlignment="1">
      <alignment horizontal="center" vertical="center"/>
    </xf>
    <xf numFmtId="166" fontId="3" fillId="0" borderId="35" xfId="3" applyNumberFormat="1" applyFont="1" applyFill="1" applyBorder="1" applyAlignment="1">
      <alignment horizontal="center" vertical="center"/>
    </xf>
    <xf numFmtId="167" fontId="3" fillId="0" borderId="35" xfId="3" applyNumberFormat="1" applyFont="1" applyFill="1" applyBorder="1" applyAlignment="1">
      <alignment horizontal="center" vertical="center"/>
    </xf>
    <xf numFmtId="165" fontId="3" fillId="0" borderId="35" xfId="0" applyNumberFormat="1" applyFont="1" applyFill="1" applyBorder="1" applyAlignment="1">
      <alignment horizontal="center" vertical="center"/>
    </xf>
    <xf numFmtId="0" fontId="8" fillId="0" borderId="0" xfId="0" applyFont="1" applyFill="1" applyAlignment="1">
      <alignment vertical="center"/>
    </xf>
    <xf numFmtId="0" fontId="2" fillId="36" borderId="12" xfId="0" applyFont="1" applyFill="1" applyBorder="1" applyAlignment="1">
      <alignment horizontal="center" vertical="center" wrapText="1"/>
    </xf>
    <xf numFmtId="0" fontId="3" fillId="36" borderId="12" xfId="0" applyFont="1" applyFill="1" applyBorder="1" applyAlignment="1">
      <alignment horizontal="center" vertical="center" wrapText="1"/>
    </xf>
    <xf numFmtId="0" fontId="9" fillId="0" borderId="0" xfId="0" applyFont="1" applyFill="1"/>
    <xf numFmtId="0" fontId="2" fillId="0" borderId="48" xfId="0" applyFont="1" applyBorder="1"/>
    <xf numFmtId="0" fontId="2" fillId="0" borderId="8" xfId="0" applyFont="1" applyBorder="1"/>
    <xf numFmtId="0" fontId="2" fillId="0" borderId="8" xfId="0" applyFont="1" applyBorder="1" applyAlignment="1">
      <alignment horizontal="center"/>
    </xf>
    <xf numFmtId="0" fontId="39" fillId="0" borderId="76" xfId="0" applyFont="1" applyBorder="1" applyAlignment="1">
      <alignment horizontal="left" indent="4"/>
    </xf>
    <xf numFmtId="0" fontId="39" fillId="0" borderId="76" xfId="0" applyFont="1" applyBorder="1" applyAlignment="1">
      <alignment horizontal="center"/>
    </xf>
    <xf numFmtId="0" fontId="39" fillId="0" borderId="44" xfId="0" applyFont="1" applyBorder="1" applyAlignment="1">
      <alignment horizontal="left" indent="4"/>
    </xf>
    <xf numFmtId="0" fontId="39" fillId="0" borderId="44" xfId="0" applyFont="1" applyBorder="1" applyAlignment="1">
      <alignment horizontal="center"/>
    </xf>
    <xf numFmtId="0" fontId="39" fillId="0" borderId="48" xfId="0" applyFont="1" applyBorder="1" applyAlignment="1">
      <alignment horizontal="left" indent="4"/>
    </xf>
    <xf numFmtId="0" fontId="39" fillId="0" borderId="48" xfId="0" applyFont="1" applyBorder="1" applyAlignment="1">
      <alignment horizontal="center"/>
    </xf>
    <xf numFmtId="0" fontId="3" fillId="0" borderId="35" xfId="0" applyFont="1" applyBorder="1" applyAlignment="1">
      <alignment horizontal="left" indent="2"/>
    </xf>
    <xf numFmtId="0" fontId="3" fillId="0" borderId="35" xfId="0" applyFont="1" applyBorder="1" applyAlignment="1">
      <alignment horizontal="center"/>
    </xf>
    <xf numFmtId="0" fontId="2" fillId="32" borderId="12" xfId="0" applyFont="1" applyFill="1" applyBorder="1"/>
    <xf numFmtId="0" fontId="3" fillId="32" borderId="76" xfId="0" applyFont="1" applyFill="1" applyBorder="1" applyAlignment="1">
      <alignment horizontal="left" indent="2"/>
    </xf>
    <xf numFmtId="0" fontId="39" fillId="32" borderId="76" xfId="0" applyFont="1" applyFill="1" applyBorder="1" applyAlignment="1">
      <alignment horizontal="left" indent="4"/>
    </xf>
    <xf numFmtId="0" fontId="3" fillId="0" borderId="12" xfId="0" applyFont="1" applyBorder="1" applyAlignment="1">
      <alignment horizontal="center" vertical="center" wrapText="1"/>
    </xf>
    <xf numFmtId="0" fontId="2" fillId="0" borderId="0" xfId="0" applyFont="1" applyFill="1"/>
    <xf numFmtId="0" fontId="2" fillId="2" borderId="4" xfId="0" applyFont="1" applyFill="1" applyBorder="1" applyAlignment="1">
      <alignment horizontal="center" vertical="center"/>
    </xf>
    <xf numFmtId="0" fontId="3" fillId="0" borderId="54" xfId="0" applyFont="1" applyBorder="1" applyAlignment="1">
      <alignment horizontal="center" vertical="center"/>
    </xf>
    <xf numFmtId="0" fontId="3" fillId="0" borderId="7" xfId="0" applyNumberFormat="1" applyFont="1" applyBorder="1" applyAlignment="1">
      <alignment horizontal="center" vertical="center"/>
    </xf>
    <xf numFmtId="0" fontId="3" fillId="0" borderId="9" xfId="0" applyNumberFormat="1" applyFont="1" applyBorder="1" applyAlignment="1">
      <alignment horizontal="center" vertical="center"/>
    </xf>
    <xf numFmtId="0" fontId="3" fillId="0" borderId="25" xfId="0" applyFont="1" applyBorder="1" applyAlignment="1">
      <alignment horizontal="center" vertical="center"/>
    </xf>
    <xf numFmtId="0" fontId="3" fillId="0" borderId="21" xfId="0" applyFont="1" applyBorder="1" applyAlignment="1">
      <alignment horizontal="center" vertical="center"/>
    </xf>
    <xf numFmtId="0" fontId="3" fillId="0" borderId="46" xfId="0" applyNumberFormat="1" applyFont="1" applyBorder="1" applyAlignment="1">
      <alignment horizontal="center" vertical="center"/>
    </xf>
    <xf numFmtId="0" fontId="3" fillId="0" borderId="47" xfId="0" applyNumberFormat="1" applyFont="1" applyBorder="1" applyAlignment="1">
      <alignment horizontal="center" vertical="center"/>
    </xf>
    <xf numFmtId="0" fontId="2" fillId="0" borderId="0" xfId="48" applyFont="1" applyFill="1"/>
    <xf numFmtId="0" fontId="3" fillId="0" borderId="0" xfId="48" applyFont="1" applyAlignment="1">
      <alignment horizontal="center"/>
    </xf>
    <xf numFmtId="0" fontId="3" fillId="0" borderId="0" xfId="48" applyFont="1"/>
    <xf numFmtId="0" fontId="2" fillId="0" borderId="71" xfId="48" applyFont="1" applyBorder="1" applyAlignment="1">
      <alignment wrapText="1"/>
    </xf>
    <xf numFmtId="0" fontId="2" fillId="0" borderId="0" xfId="48" applyFont="1" applyAlignment="1">
      <alignment wrapText="1"/>
    </xf>
    <xf numFmtId="0" fontId="2" fillId="0" borderId="37" xfId="48" applyFont="1" applyBorder="1"/>
    <xf numFmtId="0" fontId="2" fillId="0" borderId="0" xfId="48" applyFont="1"/>
    <xf numFmtId="0" fontId="3" fillId="0" borderId="77" xfId="48" applyFont="1" applyBorder="1" applyAlignment="1">
      <alignment horizontal="left" indent="2"/>
    </xf>
    <xf numFmtId="0" fontId="2" fillId="0" borderId="40" xfId="48" applyFont="1" applyBorder="1"/>
    <xf numFmtId="0" fontId="2" fillId="5" borderId="7" xfId="48" applyFont="1" applyFill="1" applyBorder="1" applyAlignment="1">
      <alignment horizontal="center"/>
    </xf>
    <xf numFmtId="0" fontId="2" fillId="5" borderId="8" xfId="48" applyFont="1" applyFill="1" applyBorder="1" applyAlignment="1">
      <alignment horizontal="center"/>
    </xf>
    <xf numFmtId="0" fontId="2" fillId="5" borderId="9" xfId="48" applyFont="1" applyFill="1" applyBorder="1" applyAlignment="1">
      <alignment horizontal="center"/>
    </xf>
    <xf numFmtId="0" fontId="2" fillId="0" borderId="7" xfId="48" applyFont="1" applyBorder="1" applyAlignment="1">
      <alignment horizontal="center"/>
    </xf>
    <xf numFmtId="0" fontId="2" fillId="0" borderId="8" xfId="48" applyFont="1" applyBorder="1" applyAlignment="1">
      <alignment horizontal="center"/>
    </xf>
    <xf numFmtId="0" fontId="2" fillId="0" borderId="9" xfId="48" applyFont="1" applyBorder="1" applyAlignment="1">
      <alignment horizontal="center"/>
    </xf>
    <xf numFmtId="0" fontId="3" fillId="0" borderId="28" xfId="48" applyFont="1" applyBorder="1" applyAlignment="1">
      <alignment horizontal="left" indent="2"/>
    </xf>
    <xf numFmtId="0" fontId="3" fillId="5" borderId="11" xfId="48" applyFont="1" applyFill="1" applyBorder="1" applyAlignment="1">
      <alignment horizontal="center"/>
    </xf>
    <xf numFmtId="0" fontId="3" fillId="5" borderId="12" xfId="48" applyFont="1" applyFill="1" applyBorder="1" applyAlignment="1">
      <alignment horizontal="center"/>
    </xf>
    <xf numFmtId="0" fontId="3" fillId="5" borderId="13" xfId="48" applyFont="1" applyFill="1" applyBorder="1" applyAlignment="1">
      <alignment horizontal="center"/>
    </xf>
    <xf numFmtId="0" fontId="3" fillId="0" borderId="11" xfId="48" applyFont="1" applyBorder="1" applyAlignment="1">
      <alignment horizontal="center"/>
    </xf>
    <xf numFmtId="0" fontId="3" fillId="0" borderId="12" xfId="48" applyFont="1" applyBorder="1" applyAlignment="1">
      <alignment horizontal="center"/>
    </xf>
    <xf numFmtId="0" fontId="3" fillId="0" borderId="13" xfId="48" applyFont="1" applyBorder="1" applyAlignment="1">
      <alignment horizontal="center"/>
    </xf>
    <xf numFmtId="0" fontId="3" fillId="0" borderId="37" xfId="48" applyFont="1" applyBorder="1" applyAlignment="1">
      <alignment horizontal="left" indent="2"/>
    </xf>
    <xf numFmtId="0" fontId="3" fillId="5" borderId="34" xfId="48" applyFont="1" applyFill="1" applyBorder="1" applyAlignment="1">
      <alignment horizontal="center"/>
    </xf>
    <xf numFmtId="0" fontId="3" fillId="5" borderId="35" xfId="48" applyFont="1" applyFill="1" applyBorder="1" applyAlignment="1">
      <alignment horizontal="center"/>
    </xf>
    <xf numFmtId="0" fontId="3" fillId="5" borderId="36" xfId="48" applyFont="1" applyFill="1" applyBorder="1" applyAlignment="1">
      <alignment horizontal="center"/>
    </xf>
    <xf numFmtId="0" fontId="3" fillId="0" borderId="34" xfId="48" applyFont="1" applyBorder="1" applyAlignment="1">
      <alignment horizontal="center"/>
    </xf>
    <xf numFmtId="0" fontId="3" fillId="0" borderId="35" xfId="48" applyFont="1" applyBorder="1" applyAlignment="1">
      <alignment horizontal="center"/>
    </xf>
    <xf numFmtId="0" fontId="3" fillId="0" borderId="36" xfId="48" applyFont="1" applyBorder="1" applyAlignment="1">
      <alignment horizontal="center"/>
    </xf>
    <xf numFmtId="0" fontId="2" fillId="5" borderId="23" xfId="48" applyFont="1" applyFill="1" applyBorder="1"/>
    <xf numFmtId="0" fontId="2" fillId="5" borderId="2" xfId="48" applyFont="1" applyFill="1" applyBorder="1" applyAlignment="1">
      <alignment horizontal="center"/>
    </xf>
    <xf numFmtId="0" fontId="2" fillId="5" borderId="3" xfId="48" applyFont="1" applyFill="1" applyBorder="1" applyAlignment="1">
      <alignment horizontal="center"/>
    </xf>
    <xf numFmtId="0" fontId="2" fillId="5" borderId="4" xfId="48" applyFont="1" applyFill="1" applyBorder="1" applyAlignment="1">
      <alignment horizontal="center"/>
    </xf>
    <xf numFmtId="0" fontId="3" fillId="0" borderId="0" xfId="48" applyFont="1" applyFill="1" applyBorder="1"/>
    <xf numFmtId="0" fontId="2" fillId="0" borderId="0" xfId="48" applyNumberFormat="1" applyFont="1" applyFill="1" applyBorder="1"/>
    <xf numFmtId="0" fontId="3" fillId="0" borderId="0" xfId="48" applyFont="1" applyFill="1" applyBorder="1" applyAlignment="1">
      <alignment horizontal="center"/>
    </xf>
    <xf numFmtId="0" fontId="2" fillId="0" borderId="0" xfId="48" applyFont="1" applyAlignment="1">
      <alignment horizontal="center" vertical="center"/>
    </xf>
    <xf numFmtId="0" fontId="3" fillId="0" borderId="0" xfId="48" applyFont="1" applyAlignment="1">
      <alignment horizontal="center" vertical="center"/>
    </xf>
    <xf numFmtId="0" fontId="2" fillId="5" borderId="35" xfId="48" applyFont="1" applyFill="1" applyBorder="1"/>
    <xf numFmtId="0" fontId="3" fillId="5" borderId="76" xfId="48" applyFont="1" applyFill="1" applyBorder="1" applyAlignment="1">
      <alignment horizontal="left" indent="2"/>
    </xf>
    <xf numFmtId="0" fontId="2" fillId="0" borderId="8" xfId="48" applyFont="1" applyBorder="1"/>
    <xf numFmtId="0" fontId="2" fillId="0" borderId="8" xfId="48" applyFont="1" applyBorder="1" applyAlignment="1">
      <alignment horizontal="center" vertical="center"/>
    </xf>
    <xf numFmtId="0" fontId="2" fillId="0" borderId="40" xfId="48" applyFont="1" applyBorder="1" applyAlignment="1">
      <alignment horizontal="center" vertical="center"/>
    </xf>
    <xf numFmtId="0" fontId="2" fillId="0" borderId="7" xfId="48" applyFont="1" applyBorder="1" applyAlignment="1">
      <alignment horizontal="center" vertical="center"/>
    </xf>
    <xf numFmtId="0" fontId="3" fillId="0" borderId="12" xfId="48" applyFont="1" applyBorder="1" applyAlignment="1">
      <alignment horizontal="left" indent="2"/>
    </xf>
    <xf numFmtId="0" fontId="3" fillId="0" borderId="12" xfId="48" applyFont="1" applyBorder="1" applyAlignment="1">
      <alignment horizontal="center" vertical="center"/>
    </xf>
    <xf numFmtId="0" fontId="3" fillId="0" borderId="28" xfId="48" applyFont="1" applyBorder="1" applyAlignment="1">
      <alignment horizontal="center" vertical="center"/>
    </xf>
    <xf numFmtId="0" fontId="3" fillId="0" borderId="11" xfId="48" applyFont="1" applyBorder="1" applyAlignment="1">
      <alignment horizontal="center" vertical="center"/>
    </xf>
    <xf numFmtId="0" fontId="3" fillId="0" borderId="35" xfId="48" applyFont="1" applyBorder="1" applyAlignment="1">
      <alignment horizontal="left" indent="2"/>
    </xf>
    <xf numFmtId="0" fontId="3" fillId="0" borderId="35" xfId="48" applyFont="1" applyBorder="1" applyAlignment="1">
      <alignment horizontal="center" vertical="center"/>
    </xf>
    <xf numFmtId="0" fontId="3" fillId="0" borderId="37" xfId="48" applyFont="1" applyBorder="1" applyAlignment="1">
      <alignment horizontal="center" vertical="center"/>
    </xf>
    <xf numFmtId="0" fontId="3" fillId="0" borderId="34" xfId="48" applyFont="1" applyBorder="1" applyAlignment="1">
      <alignment horizontal="center" vertical="center"/>
    </xf>
    <xf numFmtId="0" fontId="2" fillId="5" borderId="3" xfId="48" applyFont="1" applyFill="1" applyBorder="1"/>
    <xf numFmtId="0" fontId="2" fillId="5" borderId="3" xfId="48" applyFont="1" applyFill="1" applyBorder="1" applyAlignment="1">
      <alignment horizontal="center" vertical="center"/>
    </xf>
    <xf numFmtId="0" fontId="2" fillId="5" borderId="23" xfId="48" applyFont="1" applyFill="1" applyBorder="1" applyAlignment="1">
      <alignment horizontal="center" vertical="center"/>
    </xf>
    <xf numFmtId="0" fontId="2" fillId="5" borderId="2" xfId="48" applyFont="1" applyFill="1" applyBorder="1" applyAlignment="1">
      <alignment horizontal="center" vertical="center"/>
    </xf>
    <xf numFmtId="0" fontId="2" fillId="0" borderId="24" xfId="0" applyFont="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2" fillId="0" borderId="24" xfId="0" applyFont="1" applyFill="1" applyBorder="1" applyAlignment="1">
      <alignment horizontal="center"/>
    </xf>
    <xf numFmtId="0" fontId="2" fillId="2" borderId="27" xfId="0" applyFont="1" applyFill="1" applyBorder="1" applyAlignment="1">
      <alignment horizontal="center"/>
    </xf>
    <xf numFmtId="0" fontId="2" fillId="2" borderId="19" xfId="0" applyFont="1" applyFill="1" applyBorder="1" applyAlignment="1">
      <alignment horizontal="left"/>
    </xf>
    <xf numFmtId="0" fontId="3" fillId="2" borderId="21" xfId="0" applyFont="1" applyFill="1" applyBorder="1" applyAlignment="1">
      <alignment horizontal="left" indent="2"/>
    </xf>
    <xf numFmtId="0" fontId="2" fillId="0" borderId="39" xfId="0" applyNumberFormat="1" applyFont="1" applyBorder="1" applyAlignment="1">
      <alignment horizontal="center"/>
    </xf>
    <xf numFmtId="0" fontId="2" fillId="0" borderId="8" xfId="0" applyNumberFormat="1" applyFont="1" applyBorder="1" applyAlignment="1">
      <alignment horizontal="center"/>
    </xf>
    <xf numFmtId="0" fontId="2" fillId="0" borderId="40" xfId="0" applyNumberFormat="1" applyFont="1" applyBorder="1" applyAlignment="1">
      <alignment horizontal="center"/>
    </xf>
    <xf numFmtId="0" fontId="2" fillId="0" borderId="24" xfId="0" applyNumberFormat="1" applyFont="1" applyBorder="1" applyAlignment="1">
      <alignment horizontal="center"/>
    </xf>
    <xf numFmtId="0" fontId="3" fillId="0" borderId="29" xfId="0" applyNumberFormat="1" applyFont="1" applyBorder="1" applyAlignment="1">
      <alignment horizontal="center"/>
    </xf>
    <xf numFmtId="0" fontId="3" fillId="0" borderId="28" xfId="0" applyNumberFormat="1" applyFont="1" applyBorder="1" applyAlignment="1">
      <alignment horizontal="center"/>
    </xf>
    <xf numFmtId="0" fontId="3" fillId="0" borderId="25" xfId="0" applyNumberFormat="1" applyFont="1" applyBorder="1" applyAlignment="1">
      <alignment horizontal="center"/>
    </xf>
    <xf numFmtId="0" fontId="3" fillId="0" borderId="41" xfId="0" applyNumberFormat="1" applyFont="1" applyBorder="1" applyAlignment="1">
      <alignment horizontal="center"/>
    </xf>
    <xf numFmtId="0" fontId="3" fillId="0" borderId="17" xfId="0" applyNumberFormat="1" applyFont="1" applyBorder="1" applyAlignment="1">
      <alignment horizontal="center"/>
    </xf>
    <xf numFmtId="0" fontId="3" fillId="0" borderId="42" xfId="0" applyNumberFormat="1" applyFont="1" applyBorder="1" applyAlignment="1">
      <alignment horizontal="center"/>
    </xf>
    <xf numFmtId="0" fontId="3" fillId="0" borderId="26" xfId="0" applyNumberFormat="1" applyFont="1" applyBorder="1" applyAlignment="1">
      <alignment horizontal="center"/>
    </xf>
    <xf numFmtId="0" fontId="2" fillId="2" borderId="22" xfId="0" applyNumberFormat="1" applyFont="1" applyFill="1" applyBorder="1" applyAlignment="1">
      <alignment horizontal="center"/>
    </xf>
    <xf numFmtId="0" fontId="2" fillId="2" borderId="23" xfId="0" applyNumberFormat="1" applyFont="1" applyFill="1" applyBorder="1" applyAlignment="1">
      <alignment horizontal="center"/>
    </xf>
    <xf numFmtId="0" fontId="2" fillId="2" borderId="27" xfId="0" applyNumberFormat="1" applyFont="1" applyFill="1" applyBorder="1" applyAlignment="1">
      <alignment horizontal="center"/>
    </xf>
    <xf numFmtId="0" fontId="9" fillId="5" borderId="30" xfId="0" applyFont="1" applyFill="1" applyBorder="1"/>
    <xf numFmtId="0" fontId="3" fillId="2" borderId="21" xfId="0" applyFont="1" applyFill="1" applyBorder="1" applyAlignment="1">
      <alignment horizontal="left" wrapText="1" indent="2"/>
    </xf>
    <xf numFmtId="0" fontId="3" fillId="2" borderId="65" xfId="0" applyFont="1" applyFill="1" applyBorder="1" applyAlignment="1">
      <alignment horizontal="left" wrapText="1" indent="2"/>
    </xf>
    <xf numFmtId="0" fontId="9" fillId="5" borderId="19" xfId="0" applyFont="1" applyFill="1" applyBorder="1"/>
    <xf numFmtId="0" fontId="5" fillId="5" borderId="12" xfId="0" applyFont="1" applyFill="1" applyBorder="1" applyAlignment="1">
      <alignment horizontal="left" vertical="center" wrapText="1"/>
    </xf>
    <xf numFmtId="0" fontId="5" fillId="5" borderId="12" xfId="0" applyFont="1" applyFill="1" applyBorder="1" applyAlignment="1">
      <alignment horizontal="center" vertical="center" wrapText="1"/>
    </xf>
    <xf numFmtId="0" fontId="6" fillId="0" borderId="12" xfId="0" applyNumberFormat="1" applyFont="1" applyBorder="1" applyAlignment="1">
      <alignment horizontal="left" vertical="center"/>
    </xf>
    <xf numFmtId="3" fontId="6" fillId="0" borderId="12" xfId="0" applyNumberFormat="1" applyFont="1" applyBorder="1" applyAlignment="1">
      <alignment horizontal="center" vertical="center"/>
    </xf>
    <xf numFmtId="0" fontId="6" fillId="0" borderId="35" xfId="0" applyNumberFormat="1" applyFont="1" applyBorder="1" applyAlignment="1">
      <alignment horizontal="left" vertical="center"/>
    </xf>
    <xf numFmtId="3" fontId="6" fillId="0" borderId="35" xfId="0" applyNumberFormat="1" applyFont="1" applyBorder="1" applyAlignment="1">
      <alignment horizontal="center" vertical="center"/>
    </xf>
    <xf numFmtId="0" fontId="2" fillId="5" borderId="3" xfId="0" applyFont="1" applyFill="1" applyBorder="1" applyAlignment="1">
      <alignment vertical="center"/>
    </xf>
    <xf numFmtId="0" fontId="2" fillId="5" borderId="3" xfId="0" applyFont="1" applyFill="1" applyBorder="1" applyAlignment="1">
      <alignment horizontal="center" vertical="center"/>
    </xf>
    <xf numFmtId="0" fontId="9" fillId="0" borderId="0" xfId="0" applyFont="1"/>
    <xf numFmtId="0" fontId="2" fillId="32" borderId="30" xfId="0" applyFont="1" applyFill="1" applyBorder="1" applyAlignment="1">
      <alignment wrapText="1"/>
    </xf>
    <xf numFmtId="0" fontId="3" fillId="0" borderId="50" xfId="0" applyFont="1" applyFill="1" applyBorder="1" applyAlignment="1">
      <alignment horizontal="left" indent="2"/>
    </xf>
    <xf numFmtId="0" fontId="3" fillId="0" borderId="5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8" xfId="1" applyNumberFormat="1" applyFont="1" applyFill="1" applyBorder="1" applyAlignment="1">
      <alignment horizontal="center" vertical="center"/>
    </xf>
    <xf numFmtId="0" fontId="3" fillId="0" borderId="48" xfId="0" applyFont="1" applyFill="1" applyBorder="1" applyAlignment="1">
      <alignment horizontal="center" vertical="center"/>
    </xf>
    <xf numFmtId="0" fontId="3" fillId="0" borderId="48" xfId="0" applyFont="1" applyFill="1" applyBorder="1" applyAlignment="1">
      <alignment horizontal="center"/>
    </xf>
    <xf numFmtId="0" fontId="3" fillId="0" borderId="52" xfId="0" applyFont="1" applyFill="1" applyBorder="1" applyAlignment="1">
      <alignment horizontal="center"/>
    </xf>
    <xf numFmtId="0" fontId="2" fillId="0" borderId="52" xfId="0" applyFont="1" applyFill="1" applyBorder="1" applyAlignment="1">
      <alignment horizontal="center"/>
    </xf>
    <xf numFmtId="164" fontId="3" fillId="0" borderId="52" xfId="1" applyNumberFormat="1" applyFont="1" applyFill="1" applyBorder="1" applyAlignment="1">
      <alignment horizontal="center"/>
    </xf>
    <xf numFmtId="0" fontId="3" fillId="0" borderId="28" xfId="0" applyFont="1" applyFill="1" applyBorder="1" applyAlignment="1">
      <alignment horizontal="left" indent="2"/>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2" xfId="1" applyNumberFormat="1" applyFont="1" applyFill="1" applyBorder="1" applyAlignment="1">
      <alignment horizontal="center" vertical="center"/>
    </xf>
    <xf numFmtId="0" fontId="3" fillId="0" borderId="12" xfId="0" applyFont="1" applyFill="1" applyBorder="1" applyAlignment="1">
      <alignment horizontal="center"/>
    </xf>
    <xf numFmtId="0" fontId="3" fillId="0" borderId="13" xfId="0" applyFont="1" applyFill="1" applyBorder="1" applyAlignment="1">
      <alignment horizontal="center"/>
    </xf>
    <xf numFmtId="164" fontId="2" fillId="0" borderId="52" xfId="1" applyNumberFormat="1" applyFont="1" applyFill="1" applyBorder="1" applyAlignment="1">
      <alignment horizontal="center"/>
    </xf>
    <xf numFmtId="0" fontId="3" fillId="0" borderId="37" xfId="0" applyFont="1" applyFill="1" applyBorder="1" applyAlignment="1">
      <alignment horizontal="left" indent="2"/>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5" xfId="1" applyNumberFormat="1" applyFont="1" applyFill="1" applyBorder="1" applyAlignment="1">
      <alignment horizontal="center" vertical="center"/>
    </xf>
    <xf numFmtId="0" fontId="3" fillId="0" borderId="35" xfId="0" applyFont="1" applyFill="1" applyBorder="1" applyAlignment="1">
      <alignment horizontal="center"/>
    </xf>
    <xf numFmtId="0" fontId="3" fillId="0" borderId="36" xfId="0" applyFont="1" applyFill="1" applyBorder="1" applyAlignment="1">
      <alignment horizontal="center"/>
    </xf>
    <xf numFmtId="0" fontId="2" fillId="32" borderId="1" xfId="0" applyFont="1" applyFill="1" applyBorder="1"/>
    <xf numFmtId="0" fontId="2" fillId="32" borderId="2" xfId="0" applyFont="1" applyFill="1" applyBorder="1" applyAlignment="1">
      <alignment horizontal="center" vertical="center" wrapText="1"/>
    </xf>
    <xf numFmtId="0" fontId="2" fillId="32" borderId="3" xfId="0" applyFont="1" applyFill="1" applyBorder="1" applyAlignment="1">
      <alignment horizontal="center" vertical="center" wrapText="1"/>
    </xf>
    <xf numFmtId="0" fontId="2" fillId="32" borderId="3" xfId="1" applyNumberFormat="1" applyFont="1" applyFill="1" applyBorder="1" applyAlignment="1">
      <alignment horizontal="center" vertical="center"/>
    </xf>
    <xf numFmtId="0" fontId="2" fillId="32" borderId="3" xfId="0" applyFont="1" applyFill="1" applyBorder="1" applyAlignment="1">
      <alignment horizontal="center" vertical="center"/>
    </xf>
    <xf numFmtId="0" fontId="2" fillId="32" borderId="3" xfId="0" applyFont="1" applyFill="1" applyBorder="1" applyAlignment="1">
      <alignment horizontal="center"/>
    </xf>
    <xf numFmtId="0" fontId="2" fillId="32" borderId="4" xfId="0" applyFont="1" applyFill="1" applyBorder="1" applyAlignment="1">
      <alignment horizontal="center"/>
    </xf>
    <xf numFmtId="0" fontId="3" fillId="32" borderId="0" xfId="0" applyFont="1" applyFill="1" applyBorder="1" applyAlignment="1">
      <alignment horizontal="left" wrapText="1" indent="2"/>
    </xf>
    <xf numFmtId="0" fontId="2" fillId="0" borderId="50" xfId="0" applyFont="1" applyFill="1" applyBorder="1"/>
    <xf numFmtId="0" fontId="2" fillId="0" borderId="51"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48" xfId="1" applyNumberFormat="1" applyFont="1" applyFill="1" applyBorder="1" applyAlignment="1">
      <alignment horizontal="center" vertical="center"/>
    </xf>
    <xf numFmtId="0" fontId="2" fillId="0" borderId="48" xfId="0" applyFont="1" applyFill="1" applyBorder="1" applyAlignment="1">
      <alignment horizontal="center" vertical="center"/>
    </xf>
    <xf numFmtId="0" fontId="2" fillId="0" borderId="48" xfId="0" applyFont="1" applyFill="1" applyBorder="1" applyAlignment="1">
      <alignment horizontal="center"/>
    </xf>
    <xf numFmtId="0" fontId="2" fillId="0" borderId="9" xfId="0" applyFont="1" applyFill="1" applyBorder="1" applyAlignment="1">
      <alignment vertical="center" wrapText="1"/>
    </xf>
    <xf numFmtId="0" fontId="2" fillId="0" borderId="3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8" xfId="1" applyNumberFormat="1"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3" fillId="0" borderId="42" xfId="0" applyFont="1" applyFill="1" applyBorder="1" applyAlignment="1">
      <alignment horizontal="left" indent="2"/>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7" xfId="1" applyNumberFormat="1" applyFont="1" applyFill="1" applyBorder="1" applyAlignment="1">
      <alignment horizontal="center" vertical="center"/>
    </xf>
    <xf numFmtId="0" fontId="3" fillId="0" borderId="17" xfId="0" applyFont="1" applyFill="1" applyBorder="1" applyAlignment="1">
      <alignment horizontal="center"/>
    </xf>
    <xf numFmtId="0" fontId="3" fillId="0" borderId="18" xfId="0" applyFont="1" applyFill="1" applyBorder="1" applyAlignment="1">
      <alignment horizontal="center"/>
    </xf>
    <xf numFmtId="164" fontId="3" fillId="0" borderId="47" xfId="1" applyNumberFormat="1" applyFont="1" applyFill="1" applyBorder="1" applyAlignment="1">
      <alignment horizontal="center"/>
    </xf>
    <xf numFmtId="164" fontId="3" fillId="0" borderId="18" xfId="1" applyNumberFormat="1" applyFont="1" applyFill="1" applyBorder="1" applyAlignment="1">
      <alignment horizontal="center"/>
    </xf>
    <xf numFmtId="0" fontId="3" fillId="0" borderId="47" xfId="0" applyFont="1" applyFill="1" applyBorder="1" applyAlignment="1">
      <alignment horizontal="center"/>
    </xf>
    <xf numFmtId="0" fontId="3" fillId="0" borderId="0" xfId="0" applyFont="1" applyFill="1" applyBorder="1" applyAlignment="1">
      <alignment horizontal="center"/>
    </xf>
    <xf numFmtId="0" fontId="29" fillId="0" borderId="0" xfId="0" applyFont="1" applyAlignment="1">
      <alignment horizontal="center" vertical="center" wrapText="1"/>
    </xf>
    <xf numFmtId="0" fontId="29" fillId="0" borderId="0" xfId="0" applyFont="1" applyAlignment="1">
      <alignment horizontal="left" vertical="center" wrapText="1"/>
    </xf>
    <xf numFmtId="0" fontId="41" fillId="0" borderId="0" xfId="0" applyFont="1" applyFill="1" applyBorder="1" applyAlignment="1">
      <alignment horizontal="right" vertical="center"/>
    </xf>
    <xf numFmtId="0" fontId="0" fillId="0" borderId="0" xfId="0" applyBorder="1"/>
    <xf numFmtId="0" fontId="41" fillId="0" borderId="12" xfId="0" applyFont="1" applyBorder="1" applyAlignment="1">
      <alignment vertical="center"/>
    </xf>
    <xf numFmtId="0" fontId="41" fillId="0" borderId="12" xfId="0" applyFont="1" applyBorder="1" applyAlignment="1">
      <alignment horizontal="center" vertical="center"/>
    </xf>
    <xf numFmtId="0" fontId="40" fillId="36" borderId="12" xfId="0" applyFont="1" applyFill="1" applyBorder="1" applyAlignment="1">
      <alignment vertical="center"/>
    </xf>
    <xf numFmtId="0" fontId="40" fillId="36" borderId="12" xfId="0" applyFont="1" applyFill="1" applyBorder="1" applyAlignment="1">
      <alignment horizontal="center" vertical="center"/>
    </xf>
    <xf numFmtId="0" fontId="40" fillId="36" borderId="12" xfId="0" applyFont="1" applyFill="1" applyBorder="1" applyAlignment="1">
      <alignment horizontal="center" vertical="center" wrapText="1"/>
    </xf>
    <xf numFmtId="0" fontId="42" fillId="0" borderId="0" xfId="0" applyFont="1" applyAlignment="1">
      <alignment vertical="center"/>
    </xf>
    <xf numFmtId="0" fontId="41" fillId="0" borderId="12" xfId="0" applyFont="1" applyBorder="1" applyAlignment="1">
      <alignment vertical="center" wrapText="1"/>
    </xf>
    <xf numFmtId="0" fontId="9" fillId="0" borderId="0" xfId="48" applyFont="1"/>
    <xf numFmtId="0" fontId="37" fillId="0" borderId="0" xfId="48"/>
    <xf numFmtId="0" fontId="37" fillId="0" borderId="0" xfId="48" applyAlignment="1">
      <alignment horizontal="center"/>
    </xf>
    <xf numFmtId="0" fontId="3" fillId="0" borderId="77" xfId="48" applyFont="1" applyBorder="1" applyAlignment="1">
      <alignment horizontal="center" vertical="center"/>
    </xf>
    <xf numFmtId="0" fontId="3" fillId="0" borderId="0" xfId="48" applyFont="1" applyBorder="1" applyAlignment="1">
      <alignment horizontal="center" vertical="center"/>
    </xf>
    <xf numFmtId="0" fontId="37" fillId="0" borderId="0" xfId="48" applyBorder="1"/>
    <xf numFmtId="0" fontId="3" fillId="0" borderId="50" xfId="48" applyFont="1" applyBorder="1" applyAlignment="1">
      <alignment horizontal="center" vertical="center"/>
    </xf>
    <xf numFmtId="0" fontId="3" fillId="0" borderId="71" xfId="48" applyFont="1" applyBorder="1" applyAlignment="1">
      <alignment horizontal="center" vertical="center"/>
    </xf>
    <xf numFmtId="0" fontId="37" fillId="0" borderId="71" xfId="48" applyBorder="1"/>
    <xf numFmtId="0" fontId="2" fillId="32" borderId="49" xfId="48" applyFont="1" applyFill="1" applyBorder="1" applyAlignment="1">
      <alignment horizontal="center" vertical="center" wrapText="1"/>
    </xf>
    <xf numFmtId="0" fontId="39" fillId="32" borderId="12" xfId="48" applyFont="1" applyFill="1" applyBorder="1" applyAlignment="1">
      <alignment horizontal="center" textRotation="90"/>
    </xf>
    <xf numFmtId="0" fontId="29" fillId="32" borderId="12" xfId="48" applyFont="1" applyFill="1" applyBorder="1" applyAlignment="1">
      <alignment horizontal="center" textRotation="90" wrapText="1"/>
    </xf>
    <xf numFmtId="0" fontId="29" fillId="32" borderId="12" xfId="48" applyFont="1" applyFill="1" applyBorder="1" applyAlignment="1">
      <alignment horizontal="center" textRotation="90"/>
    </xf>
    <xf numFmtId="0" fontId="29" fillId="32" borderId="35" xfId="48" applyFont="1" applyFill="1" applyBorder="1" applyAlignment="1">
      <alignment horizontal="center" textRotation="90" wrapText="1"/>
    </xf>
    <xf numFmtId="0" fontId="44" fillId="42" borderId="7" xfId="48" applyFont="1" applyFill="1" applyBorder="1" applyAlignment="1">
      <alignment horizontal="center" vertical="center"/>
    </xf>
    <xf numFmtId="0" fontId="45" fillId="0" borderId="8" xfId="48" applyFont="1" applyBorder="1" applyAlignment="1">
      <alignment horizontal="center" vertical="center"/>
    </xf>
    <xf numFmtId="0" fontId="45" fillId="0" borderId="9" xfId="48" applyFont="1" applyBorder="1" applyAlignment="1">
      <alignment horizontal="center" vertical="center"/>
    </xf>
    <xf numFmtId="0" fontId="45" fillId="0" borderId="49" xfId="48" applyFont="1" applyBorder="1" applyAlignment="1">
      <alignment horizontal="center" vertical="center"/>
    </xf>
    <xf numFmtId="0" fontId="45" fillId="0" borderId="48" xfId="48" applyFont="1" applyBorder="1" applyAlignment="1">
      <alignment horizontal="center" vertical="center"/>
    </xf>
    <xf numFmtId="0" fontId="46" fillId="0" borderId="48" xfId="48" applyFont="1" applyBorder="1" applyAlignment="1">
      <alignment horizontal="center" vertical="center"/>
    </xf>
    <xf numFmtId="0" fontId="44" fillId="0" borderId="28" xfId="48" applyFont="1" applyBorder="1" applyAlignment="1">
      <alignment horizontal="center" vertical="center"/>
    </xf>
    <xf numFmtId="0" fontId="45" fillId="0" borderId="28" xfId="48" applyNumberFormat="1" applyFont="1" applyBorder="1" applyAlignment="1">
      <alignment horizontal="center" vertical="center"/>
    </xf>
    <xf numFmtId="0" fontId="45" fillId="0" borderId="80" xfId="48" applyFont="1" applyBorder="1" applyAlignment="1">
      <alignment horizontal="center" vertical="center"/>
    </xf>
    <xf numFmtId="0" fontId="45" fillId="0" borderId="11" xfId="48" applyFont="1" applyBorder="1" applyAlignment="1">
      <alignment horizontal="center" vertical="center"/>
    </xf>
    <xf numFmtId="0" fontId="44" fillId="42" borderId="12" xfId="48" applyFont="1" applyFill="1" applyBorder="1" applyAlignment="1">
      <alignment horizontal="center" vertical="center"/>
    </xf>
    <xf numFmtId="0" fontId="45" fillId="0" borderId="12" xfId="48" applyFont="1" applyBorder="1" applyAlignment="1">
      <alignment horizontal="center" vertical="center"/>
    </xf>
    <xf numFmtId="0" fontId="45" fillId="0" borderId="13" xfId="48" applyFont="1" applyBorder="1" applyAlignment="1">
      <alignment horizontal="center" vertical="center"/>
    </xf>
    <xf numFmtId="0" fontId="45" fillId="0" borderId="29" xfId="48" applyFont="1" applyBorder="1" applyAlignment="1">
      <alignment horizontal="center" vertical="center"/>
    </xf>
    <xf numFmtId="0" fontId="46" fillId="0" borderId="12" xfId="48" applyFont="1" applyBorder="1" applyAlignment="1">
      <alignment horizontal="center" vertical="center"/>
    </xf>
    <xf numFmtId="0" fontId="45" fillId="0" borderId="16" xfId="48" applyFont="1" applyBorder="1" applyAlignment="1">
      <alignment horizontal="center" vertical="center"/>
    </xf>
    <xf numFmtId="0" fontId="45" fillId="0" borderId="17" xfId="48" applyFont="1" applyBorder="1" applyAlignment="1">
      <alignment horizontal="center" vertical="center"/>
    </xf>
    <xf numFmtId="0" fontId="44" fillId="42" borderId="18" xfId="48" applyFont="1" applyFill="1" applyBorder="1" applyAlignment="1">
      <alignment horizontal="center" vertical="center"/>
    </xf>
    <xf numFmtId="0" fontId="45" fillId="0" borderId="38" xfId="48" applyFont="1" applyBorder="1" applyAlignment="1">
      <alignment horizontal="center" vertical="center"/>
    </xf>
    <xf numFmtId="0" fontId="45" fillId="0" borderId="35" xfId="48" applyFont="1" applyBorder="1" applyAlignment="1">
      <alignment horizontal="center" vertical="center"/>
    </xf>
    <xf numFmtId="0" fontId="45" fillId="0" borderId="50" xfId="48" applyFont="1" applyBorder="1" applyAlignment="1">
      <alignment horizontal="center" vertical="center"/>
    </xf>
    <xf numFmtId="0" fontId="45" fillId="0" borderId="28" xfId="48" applyFont="1" applyBorder="1" applyAlignment="1">
      <alignment horizontal="center" vertical="center"/>
    </xf>
    <xf numFmtId="0" fontId="3" fillId="6" borderId="28" xfId="48" applyFont="1" applyFill="1" applyBorder="1" applyAlignment="1">
      <alignment horizontal="left" vertical="center"/>
    </xf>
    <xf numFmtId="0" fontId="3" fillId="6" borderId="29" xfId="48" applyFont="1" applyFill="1" applyBorder="1" applyAlignment="1">
      <alignment horizontal="left" vertical="center"/>
    </xf>
    <xf numFmtId="0" fontId="46" fillId="0" borderId="29" xfId="48" applyFont="1" applyBorder="1" applyAlignment="1">
      <alignment horizontal="center" vertical="center"/>
    </xf>
    <xf numFmtId="0" fontId="44" fillId="32" borderId="29" xfId="48" applyFont="1" applyFill="1" applyBorder="1" applyAlignment="1">
      <alignment horizontal="center" vertical="center"/>
    </xf>
    <xf numFmtId="0" fontId="44" fillId="32" borderId="12" xfId="48" applyFont="1" applyFill="1" applyBorder="1" applyAlignment="1">
      <alignment horizontal="center" vertical="center"/>
    </xf>
    <xf numFmtId="0" fontId="44" fillId="32" borderId="48" xfId="48" applyFont="1" applyFill="1" applyBorder="1" applyAlignment="1">
      <alignment horizontal="center" vertical="center"/>
    </xf>
    <xf numFmtId="0" fontId="47" fillId="32" borderId="12" xfId="48" applyFont="1" applyFill="1" applyBorder="1" applyAlignment="1">
      <alignment horizontal="center" vertical="center"/>
    </xf>
    <xf numFmtId="0" fontId="37" fillId="0" borderId="77" xfId="48" applyBorder="1"/>
    <xf numFmtId="0" fontId="37" fillId="32" borderId="0" xfId="48" applyFill="1"/>
    <xf numFmtId="164" fontId="1" fillId="0" borderId="12" xfId="49" applyNumberFormat="1" applyFont="1" applyBorder="1" applyAlignment="1">
      <alignment horizontal="center" vertical="center"/>
    </xf>
    <xf numFmtId="164" fontId="29" fillId="0" borderId="12" xfId="49" applyNumberFormat="1" applyFont="1" applyBorder="1" applyAlignment="1">
      <alignment horizontal="center" vertical="center"/>
    </xf>
    <xf numFmtId="164" fontId="44" fillId="0" borderId="12" xfId="49" applyNumberFormat="1" applyFont="1" applyBorder="1" applyAlignment="1">
      <alignment horizontal="center" vertical="center"/>
    </xf>
    <xf numFmtId="0" fontId="29" fillId="0" borderId="0" xfId="48" applyFont="1" applyAlignment="1">
      <alignment vertical="center"/>
    </xf>
    <xf numFmtId="164" fontId="48" fillId="0" borderId="0" xfId="49" applyNumberFormat="1" applyFont="1" applyFill="1" applyBorder="1" applyAlignment="1">
      <alignment horizontal="center" vertical="center"/>
    </xf>
    <xf numFmtId="164" fontId="48" fillId="32" borderId="0" xfId="49" applyNumberFormat="1" applyFont="1" applyFill="1" applyBorder="1" applyAlignment="1">
      <alignment horizontal="center" vertical="center"/>
    </xf>
    <xf numFmtId="0" fontId="3" fillId="32" borderId="0" xfId="48" applyFont="1" applyFill="1" applyBorder="1" applyAlignment="1">
      <alignment horizontal="center" vertical="center"/>
    </xf>
    <xf numFmtId="164" fontId="2" fillId="0" borderId="0" xfId="48" applyNumberFormat="1" applyFont="1" applyBorder="1" applyAlignment="1">
      <alignment horizontal="center" vertical="center"/>
    </xf>
    <xf numFmtId="0" fontId="29" fillId="0" borderId="0" xfId="48" applyFont="1" applyBorder="1" applyAlignment="1">
      <alignment vertical="center"/>
    </xf>
    <xf numFmtId="164" fontId="44" fillId="0" borderId="12" xfId="48" applyNumberFormat="1" applyFont="1" applyFill="1" applyBorder="1" applyAlignment="1">
      <alignment horizontal="center" vertical="center"/>
    </xf>
    <xf numFmtId="164" fontId="3" fillId="0" borderId="0" xfId="48" applyNumberFormat="1" applyFont="1" applyBorder="1" applyAlignment="1">
      <alignment horizontal="center" vertical="center"/>
    </xf>
    <xf numFmtId="164" fontId="3" fillId="32" borderId="0" xfId="48" applyNumberFormat="1" applyFont="1" applyFill="1" applyBorder="1" applyAlignment="1">
      <alignment horizontal="center" vertical="center"/>
    </xf>
    <xf numFmtId="0" fontId="49" fillId="0" borderId="0" xfId="48" applyFont="1" applyBorder="1"/>
    <xf numFmtId="0" fontId="45" fillId="0" borderId="12" xfId="48" applyNumberFormat="1" applyFont="1" applyBorder="1" applyAlignment="1">
      <alignment horizontal="center" vertical="center"/>
    </xf>
    <xf numFmtId="0" fontId="45" fillId="0" borderId="12" xfId="48" applyFont="1" applyFill="1" applyBorder="1" applyAlignment="1">
      <alignment horizontal="center" vertical="center"/>
    </xf>
    <xf numFmtId="0" fontId="44" fillId="0" borderId="12" xfId="48" applyFont="1" applyFill="1" applyBorder="1" applyAlignment="1">
      <alignment horizontal="center" vertical="center"/>
    </xf>
    <xf numFmtId="0" fontId="37" fillId="0" borderId="0" xfId="48" applyFill="1" applyBorder="1" applyAlignment="1">
      <alignment horizontal="center" vertical="center"/>
    </xf>
    <xf numFmtId="0" fontId="37" fillId="32" borderId="0" xfId="48" applyFill="1" applyBorder="1" applyAlignment="1">
      <alignment horizontal="center" vertical="center"/>
    </xf>
    <xf numFmtId="0" fontId="49" fillId="0" borderId="0" xfId="48" applyFont="1" applyFill="1" applyBorder="1"/>
    <xf numFmtId="0" fontId="37" fillId="0" borderId="0" xfId="48" applyFill="1" applyBorder="1"/>
    <xf numFmtId="0" fontId="37" fillId="32" borderId="0" xfId="48" applyFill="1" applyBorder="1"/>
    <xf numFmtId="0" fontId="44" fillId="0" borderId="12" xfId="48" applyFont="1" applyBorder="1" applyAlignment="1">
      <alignment horizontal="center" vertical="center"/>
    </xf>
    <xf numFmtId="0" fontId="2" fillId="0" borderId="0" xfId="48" applyFont="1" applyBorder="1" applyAlignment="1">
      <alignment horizontal="center" vertical="center"/>
    </xf>
    <xf numFmtId="0" fontId="37" fillId="0" borderId="0" xfId="48" applyFill="1"/>
    <xf numFmtId="164" fontId="3" fillId="0" borderId="0" xfId="48" applyNumberFormat="1" applyFont="1" applyAlignment="1">
      <alignment horizontal="center" vertical="center"/>
    </xf>
    <xf numFmtId="164" fontId="29" fillId="0" borderId="0" xfId="48" applyNumberFormat="1" applyFont="1" applyAlignment="1">
      <alignment horizontal="center" vertical="center"/>
    </xf>
    <xf numFmtId="164" fontId="37" fillId="0" borderId="0" xfId="48" applyNumberFormat="1"/>
    <xf numFmtId="9" fontId="2" fillId="39" borderId="35" xfId="0" applyNumberFormat="1" applyFont="1" applyFill="1" applyBorder="1" applyAlignment="1">
      <alignment horizontal="center" vertical="center"/>
    </xf>
    <xf numFmtId="164" fontId="3" fillId="0" borderId="0" xfId="48" applyNumberFormat="1" applyFont="1" applyFill="1" applyBorder="1" applyAlignment="1">
      <alignment horizontal="center" vertical="center"/>
    </xf>
    <xf numFmtId="0" fontId="3" fillId="0" borderId="0" xfId="48" applyFont="1" applyFill="1" applyBorder="1" applyAlignment="1">
      <alignment horizontal="center" vertical="center"/>
    </xf>
    <xf numFmtId="0" fontId="9" fillId="0" borderId="12" xfId="0" applyFont="1" applyFill="1" applyBorder="1"/>
    <xf numFmtId="0" fontId="0" fillId="0" borderId="0" xfId="1" applyNumberFormat="1" applyFont="1"/>
    <xf numFmtId="0" fontId="9" fillId="5" borderId="66" xfId="0" applyFont="1" applyFill="1" applyBorder="1"/>
    <xf numFmtId="0" fontId="2" fillId="0" borderId="72" xfId="0" applyFont="1" applyBorder="1" applyAlignment="1">
      <alignment horizontal="left"/>
    </xf>
    <xf numFmtId="0" fontId="9" fillId="0" borderId="8" xfId="1" applyNumberFormat="1" applyFont="1" applyBorder="1" applyAlignment="1">
      <alignment horizontal="center"/>
    </xf>
    <xf numFmtId="0" fontId="9" fillId="0" borderId="8" xfId="0" applyFont="1" applyBorder="1" applyAlignment="1">
      <alignment horizontal="center"/>
    </xf>
    <xf numFmtId="164" fontId="9" fillId="0" borderId="8" xfId="0" applyNumberFormat="1" applyFont="1" applyBorder="1" applyAlignment="1">
      <alignment horizontal="center"/>
    </xf>
    <xf numFmtId="0" fontId="0" fillId="0" borderId="12" xfId="1" applyNumberFormat="1" applyFont="1" applyBorder="1" applyAlignment="1">
      <alignment horizontal="center"/>
    </xf>
    <xf numFmtId="164" fontId="0" fillId="0" borderId="12" xfId="0" applyNumberFormat="1" applyBorder="1" applyAlignment="1">
      <alignment horizontal="center"/>
    </xf>
    <xf numFmtId="0" fontId="0" fillId="0" borderId="17" xfId="1" applyNumberFormat="1" applyFont="1" applyBorder="1" applyAlignment="1">
      <alignment horizontal="center"/>
    </xf>
    <xf numFmtId="164" fontId="0" fillId="0" borderId="17" xfId="0" applyNumberFormat="1" applyBorder="1" applyAlignment="1">
      <alignment horizontal="center"/>
    </xf>
    <xf numFmtId="0" fontId="9" fillId="0" borderId="48" xfId="1" applyNumberFormat="1" applyFont="1" applyBorder="1" applyAlignment="1">
      <alignment horizontal="center"/>
    </xf>
    <xf numFmtId="164" fontId="9" fillId="0" borderId="48" xfId="0" applyNumberFormat="1" applyFont="1" applyBorder="1" applyAlignment="1">
      <alignment horizontal="center"/>
    </xf>
    <xf numFmtId="1" fontId="0" fillId="0" borderId="12" xfId="1" applyNumberFormat="1" applyFont="1" applyBorder="1" applyAlignment="1">
      <alignment horizontal="center"/>
    </xf>
    <xf numFmtId="0" fontId="9" fillId="0" borderId="81" xfId="0" applyFont="1" applyBorder="1" applyAlignment="1">
      <alignment horizontal="center"/>
    </xf>
    <xf numFmtId="164" fontId="9" fillId="0" borderId="81" xfId="0" applyNumberFormat="1" applyFont="1" applyBorder="1" applyAlignment="1">
      <alignment horizontal="center"/>
    </xf>
    <xf numFmtId="9" fontId="0" fillId="0" borderId="0" xfId="0" applyNumberFormat="1" applyAlignment="1">
      <alignment horizontal="center"/>
    </xf>
    <xf numFmtId="0" fontId="9" fillId="0" borderId="69" xfId="0" applyFont="1" applyBorder="1" applyAlignment="1">
      <alignment horizontal="center"/>
    </xf>
    <xf numFmtId="9" fontId="9" fillId="0" borderId="0" xfId="0" applyNumberFormat="1" applyFont="1" applyAlignment="1">
      <alignment horizontal="center"/>
    </xf>
    <xf numFmtId="0" fontId="9" fillId="0" borderId="0" xfId="0" applyFont="1" applyFill="1" applyAlignment="1"/>
    <xf numFmtId="0" fontId="3" fillId="5" borderId="46" xfId="0" applyFont="1" applyFill="1" applyBorder="1" applyAlignment="1">
      <alignment horizontal="left" indent="1"/>
    </xf>
    <xf numFmtId="164" fontId="33" fillId="0" borderId="12" xfId="1" applyNumberFormat="1" applyFont="1" applyBorder="1" applyAlignment="1">
      <alignment horizontal="center" vertical="center"/>
    </xf>
    <xf numFmtId="164" fontId="33" fillId="0" borderId="12" xfId="0" applyNumberFormat="1" applyFont="1" applyBorder="1" applyAlignment="1">
      <alignment horizontal="center" vertical="center"/>
    </xf>
    <xf numFmtId="0" fontId="30" fillId="0" borderId="0" xfId="0" applyFont="1" applyBorder="1"/>
    <xf numFmtId="0" fontId="0" fillId="0" borderId="0" xfId="0" applyFill="1" applyBorder="1"/>
    <xf numFmtId="0" fontId="0" fillId="38" borderId="7" xfId="0" applyFill="1" applyBorder="1" applyAlignment="1">
      <alignment horizontal="center" vertical="center"/>
    </xf>
    <xf numFmtId="0" fontId="0" fillId="38" borderId="8" xfId="0" applyFill="1" applyBorder="1" applyAlignment="1">
      <alignment horizontal="center" vertical="center"/>
    </xf>
    <xf numFmtId="0" fontId="0" fillId="38" borderId="40" xfId="0" applyFill="1" applyBorder="1" applyAlignment="1">
      <alignment horizontal="center" vertical="center"/>
    </xf>
    <xf numFmtId="0" fontId="0" fillId="38" borderId="9" xfId="0" applyFill="1" applyBorder="1" applyAlignment="1">
      <alignment horizontal="center" vertical="center"/>
    </xf>
    <xf numFmtId="0" fontId="0" fillId="38" borderId="11" xfId="0" applyFill="1" applyBorder="1" applyAlignment="1">
      <alignment horizontal="center" vertical="center"/>
    </xf>
    <xf numFmtId="0" fontId="0" fillId="38" borderId="12" xfId="0" applyFill="1" applyBorder="1" applyAlignment="1">
      <alignment horizontal="center" vertical="center"/>
    </xf>
    <xf numFmtId="0" fontId="0" fillId="38" borderId="28" xfId="0" applyFill="1" applyBorder="1" applyAlignment="1">
      <alignment horizontal="center" vertical="center"/>
    </xf>
    <xf numFmtId="0" fontId="0" fillId="38" borderId="13" xfId="0" applyFill="1" applyBorder="1" applyAlignment="1">
      <alignment horizontal="center" vertical="center"/>
    </xf>
    <xf numFmtId="0" fontId="0" fillId="38" borderId="34" xfId="0" applyFill="1" applyBorder="1" applyAlignment="1">
      <alignment horizontal="center" vertical="center"/>
    </xf>
    <xf numFmtId="0" fontId="0" fillId="38" borderId="35" xfId="0" applyFill="1" applyBorder="1" applyAlignment="1">
      <alignment horizontal="center" vertical="center"/>
    </xf>
    <xf numFmtId="0" fontId="0" fillId="38" borderId="37" xfId="0" applyFill="1" applyBorder="1" applyAlignment="1">
      <alignment horizontal="center" vertical="center"/>
    </xf>
    <xf numFmtId="0" fontId="0" fillId="38" borderId="36" xfId="0" applyFill="1" applyBorder="1" applyAlignment="1">
      <alignment horizontal="center" vertical="center"/>
    </xf>
    <xf numFmtId="0" fontId="0" fillId="32" borderId="7" xfId="0" applyFill="1" applyBorder="1" applyAlignment="1">
      <alignment horizontal="center" vertical="center"/>
    </xf>
    <xf numFmtId="0" fontId="0" fillId="32" borderId="8" xfId="0" applyFill="1" applyBorder="1" applyAlignment="1">
      <alignment horizontal="center" vertical="center"/>
    </xf>
    <xf numFmtId="0" fontId="0" fillId="32" borderId="40" xfId="0" applyFill="1" applyBorder="1" applyAlignment="1">
      <alignment horizontal="center" vertical="center"/>
    </xf>
    <xf numFmtId="0" fontId="0" fillId="32" borderId="9" xfId="0" applyFill="1" applyBorder="1" applyAlignment="1">
      <alignment horizontal="center" vertical="center"/>
    </xf>
    <xf numFmtId="0" fontId="0" fillId="32" borderId="16" xfId="0" applyFill="1" applyBorder="1" applyAlignment="1">
      <alignment horizontal="center" vertical="center"/>
    </xf>
    <xf numFmtId="0" fontId="0" fillId="32" borderId="17" xfId="0" applyFill="1" applyBorder="1" applyAlignment="1">
      <alignment horizontal="center" vertical="center"/>
    </xf>
    <xf numFmtId="0" fontId="0" fillId="32" borderId="42" xfId="0" applyFill="1" applyBorder="1" applyAlignment="1">
      <alignment horizontal="center" vertical="center"/>
    </xf>
    <xf numFmtId="0" fontId="0" fillId="32" borderId="18" xfId="0" applyFill="1" applyBorder="1" applyAlignment="1">
      <alignment horizontal="center" vertical="center"/>
    </xf>
    <xf numFmtId="0" fontId="3" fillId="9" borderId="12" xfId="0" applyFont="1" applyFill="1" applyBorder="1" applyAlignment="1">
      <alignment horizontal="center" textRotation="90"/>
    </xf>
    <xf numFmtId="164" fontId="37" fillId="32" borderId="0" xfId="48" applyNumberFormat="1" applyFill="1"/>
    <xf numFmtId="0" fontId="0" fillId="38" borderId="72" xfId="0" applyFill="1" applyBorder="1" applyAlignment="1">
      <alignment horizontal="left" vertical="center"/>
    </xf>
    <xf numFmtId="0" fontId="0" fillId="0" borderId="10" xfId="0" applyFill="1" applyBorder="1" applyAlignment="1">
      <alignment horizontal="left" vertical="center"/>
    </xf>
    <xf numFmtId="0" fontId="0" fillId="38" borderId="10" xfId="0" applyFill="1" applyBorder="1" applyAlignment="1">
      <alignment horizontal="left" vertical="center"/>
    </xf>
    <xf numFmtId="0" fontId="3" fillId="0" borderId="11" xfId="48" applyFont="1" applyFill="1" applyBorder="1" applyAlignment="1">
      <alignment horizontal="center"/>
    </xf>
    <xf numFmtId="0" fontId="3" fillId="0" borderId="12" xfId="48" applyFont="1" applyFill="1" applyBorder="1" applyAlignment="1">
      <alignment horizontal="center"/>
    </xf>
    <xf numFmtId="0" fontId="3" fillId="0" borderId="13" xfId="48" applyFont="1" applyFill="1" applyBorder="1" applyAlignment="1">
      <alignment horizontal="center"/>
    </xf>
    <xf numFmtId="0" fontId="3" fillId="0" borderId="34" xfId="48" applyFont="1" applyFill="1" applyBorder="1" applyAlignment="1">
      <alignment horizontal="center"/>
    </xf>
    <xf numFmtId="0" fontId="3" fillId="0" borderId="35" xfId="48" applyFont="1" applyFill="1" applyBorder="1" applyAlignment="1">
      <alignment horizontal="center"/>
    </xf>
    <xf numFmtId="0" fontId="3" fillId="0" borderId="36" xfId="48" applyFont="1" applyFill="1" applyBorder="1" applyAlignment="1">
      <alignment horizontal="center"/>
    </xf>
    <xf numFmtId="0" fontId="2" fillId="0" borderId="7" xfId="48" applyFont="1" applyFill="1" applyBorder="1" applyAlignment="1">
      <alignment horizontal="center"/>
    </xf>
    <xf numFmtId="0" fontId="2" fillId="0" borderId="8" xfId="48" applyFont="1" applyFill="1" applyBorder="1" applyAlignment="1">
      <alignment horizontal="center"/>
    </xf>
    <xf numFmtId="0" fontId="2" fillId="0" borderId="9" xfId="48" applyFont="1" applyFill="1" applyBorder="1" applyAlignment="1">
      <alignment horizontal="center"/>
    </xf>
    <xf numFmtId="168" fontId="0" fillId="0" borderId="11" xfId="0" applyNumberFormat="1" applyBorder="1" applyAlignment="1">
      <alignment horizontal="center" vertical="center"/>
    </xf>
    <xf numFmtId="168" fontId="0" fillId="0" borderId="12" xfId="0" applyNumberFormat="1" applyBorder="1" applyAlignment="1">
      <alignment horizontal="center" vertical="center"/>
    </xf>
    <xf numFmtId="168" fontId="0" fillId="0" borderId="12" xfId="0" applyNumberFormat="1" applyFill="1" applyBorder="1" applyAlignment="1">
      <alignment horizontal="center" vertical="center"/>
    </xf>
    <xf numFmtId="168" fontId="0" fillId="0" borderId="13" xfId="0" applyNumberFormat="1" applyFill="1" applyBorder="1" applyAlignment="1">
      <alignment horizontal="center" vertical="center"/>
    </xf>
    <xf numFmtId="168" fontId="0" fillId="4" borderId="11" xfId="0" applyNumberFormat="1" applyFill="1" applyBorder="1" applyAlignment="1">
      <alignment horizontal="center" vertical="center"/>
    </xf>
    <xf numFmtId="168" fontId="0" fillId="3" borderId="12" xfId="0" applyNumberFormat="1" applyFill="1" applyBorder="1" applyAlignment="1">
      <alignment horizontal="center" vertical="center"/>
    </xf>
    <xf numFmtId="168" fontId="0" fillId="4" borderId="12" xfId="0" applyNumberFormat="1" applyFill="1" applyBorder="1" applyAlignment="1">
      <alignment horizontal="center" vertical="center"/>
    </xf>
    <xf numFmtId="168" fontId="0" fillId="3" borderId="28" xfId="0" applyNumberFormat="1" applyFill="1" applyBorder="1" applyAlignment="1">
      <alignment horizontal="center" vertical="center"/>
    </xf>
    <xf numFmtId="168" fontId="0" fillId="0" borderId="11" xfId="0" applyNumberFormat="1" applyFill="1" applyBorder="1" applyAlignment="1">
      <alignment horizontal="center" vertical="center"/>
    </xf>
    <xf numFmtId="168" fontId="0" fillId="0" borderId="28" xfId="0" applyNumberFormat="1" applyFill="1" applyBorder="1" applyAlignment="1">
      <alignment horizontal="center" vertical="center"/>
    </xf>
    <xf numFmtId="168" fontId="3" fillId="0" borderId="11" xfId="0" applyNumberFormat="1" applyFont="1" applyFill="1" applyBorder="1" applyAlignment="1">
      <alignment horizontal="center" vertical="center"/>
    </xf>
    <xf numFmtId="168" fontId="3" fillId="0" borderId="12" xfId="0" applyNumberFormat="1" applyFont="1" applyFill="1" applyBorder="1" applyAlignment="1">
      <alignment horizontal="center" vertical="center"/>
    </xf>
    <xf numFmtId="168" fontId="0" fillId="0" borderId="13" xfId="0" applyNumberFormat="1" applyBorder="1" applyAlignment="1">
      <alignment horizontal="center" vertical="center"/>
    </xf>
    <xf numFmtId="0" fontId="3" fillId="0" borderId="35" xfId="0" applyFont="1" applyBorder="1" applyAlignment="1">
      <alignment horizontal="left" vertical="center" wrapText="1"/>
    </xf>
    <xf numFmtId="0" fontId="51" fillId="0" borderId="0" xfId="0" applyFont="1"/>
    <xf numFmtId="164" fontId="3" fillId="0" borderId="0" xfId="0" applyNumberFormat="1" applyFont="1"/>
    <xf numFmtId="0" fontId="6" fillId="0" borderId="0" xfId="0" applyFont="1" applyAlignment="1">
      <alignment horizontal="center" vertical="center"/>
    </xf>
    <xf numFmtId="164" fontId="3" fillId="0" borderId="12" xfId="0" applyNumberFormat="1" applyFont="1" applyBorder="1" applyAlignment="1">
      <alignment horizontal="center" vertical="center"/>
    </xf>
    <xf numFmtId="164" fontId="2" fillId="0" borderId="12" xfId="0" applyNumberFormat="1" applyFont="1" applyBorder="1" applyAlignment="1">
      <alignment horizontal="center" vertical="center"/>
    </xf>
    <xf numFmtId="164" fontId="3" fillId="0" borderId="35" xfId="0" applyNumberFormat="1" applyFont="1" applyBorder="1" applyAlignment="1">
      <alignment horizontal="center" vertical="center"/>
    </xf>
    <xf numFmtId="164" fontId="2" fillId="0" borderId="82" xfId="0" applyNumberFormat="1" applyFont="1" applyBorder="1" applyAlignment="1">
      <alignment horizontal="center" vertical="center"/>
    </xf>
    <xf numFmtId="164" fontId="2" fillId="0" borderId="83" xfId="0" applyNumberFormat="1" applyFont="1" applyBorder="1" applyAlignment="1">
      <alignment horizontal="center" vertical="center"/>
    </xf>
    <xf numFmtId="164" fontId="3" fillId="0" borderId="29" xfId="0" applyNumberFormat="1" applyFont="1" applyBorder="1" applyAlignment="1">
      <alignment horizontal="center" vertical="center"/>
    </xf>
    <xf numFmtId="164" fontId="3" fillId="0" borderId="38" xfId="0" applyNumberFormat="1" applyFont="1" applyBorder="1" applyAlignment="1">
      <alignment horizontal="center" vertical="center"/>
    </xf>
    <xf numFmtId="164" fontId="2" fillId="0" borderId="85" xfId="0" applyNumberFormat="1" applyFont="1" applyBorder="1" applyAlignment="1">
      <alignment horizontal="center" vertical="center"/>
    </xf>
    <xf numFmtId="164" fontId="2" fillId="0" borderId="29" xfId="0" applyNumberFormat="1" applyFont="1" applyBorder="1" applyAlignment="1">
      <alignment horizontal="center" vertical="center"/>
    </xf>
    <xf numFmtId="164" fontId="2" fillId="0" borderId="86" xfId="0" applyNumberFormat="1" applyFont="1" applyBorder="1" applyAlignment="1">
      <alignment horizontal="center" vertical="center"/>
    </xf>
    <xf numFmtId="0" fontId="6" fillId="0" borderId="13" xfId="0" applyFont="1" applyBorder="1"/>
    <xf numFmtId="0" fontId="6" fillId="0" borderId="36" xfId="0" applyFont="1" applyBorder="1"/>
    <xf numFmtId="0" fontId="5" fillId="0" borderId="87" xfId="0" applyFont="1" applyBorder="1"/>
    <xf numFmtId="0" fontId="5" fillId="0" borderId="13" xfId="0" applyFont="1" applyBorder="1"/>
    <xf numFmtId="0" fontId="5" fillId="0" borderId="84" xfId="0" applyFont="1" applyBorder="1"/>
    <xf numFmtId="0" fontId="6" fillId="32" borderId="12" xfId="0" applyFont="1" applyFill="1" applyBorder="1" applyAlignment="1">
      <alignment horizontal="center" vertical="center" wrapText="1"/>
    </xf>
    <xf numFmtId="0" fontId="6" fillId="0" borderId="52" xfId="0" applyFont="1" applyBorder="1"/>
    <xf numFmtId="164" fontId="3" fillId="0" borderId="49" xfId="0" applyNumberFormat="1" applyFont="1" applyBorder="1" applyAlignment="1">
      <alignment horizontal="center" vertical="center"/>
    </xf>
    <xf numFmtId="164" fontId="3" fillId="0" borderId="48" xfId="0" applyNumberFormat="1" applyFont="1" applyBorder="1" applyAlignment="1">
      <alignment horizontal="center" vertical="center"/>
    </xf>
    <xf numFmtId="0" fontId="6" fillId="0" borderId="9" xfId="0" applyFont="1" applyBorder="1"/>
    <xf numFmtId="164" fontId="3" fillId="0" borderId="39" xfId="0" applyNumberFormat="1" applyFont="1" applyBorder="1" applyAlignment="1">
      <alignment horizontal="center" vertical="center"/>
    </xf>
    <xf numFmtId="164" fontId="3" fillId="0" borderId="8" xfId="0" applyNumberFormat="1" applyFont="1" applyBorder="1" applyAlignment="1">
      <alignment horizontal="center" vertical="center"/>
    </xf>
    <xf numFmtId="0" fontId="6" fillId="0" borderId="18" xfId="0" applyFont="1" applyBorder="1"/>
    <xf numFmtId="164" fontId="3" fillId="0" borderId="41" xfId="0" applyNumberFormat="1" applyFont="1" applyBorder="1" applyAlignment="1">
      <alignment horizontal="center" vertical="center"/>
    </xf>
    <xf numFmtId="164" fontId="3" fillId="0" borderId="17" xfId="0" applyNumberFormat="1" applyFont="1" applyBorder="1" applyAlignment="1">
      <alignment horizontal="center" vertical="center"/>
    </xf>
    <xf numFmtId="0" fontId="6" fillId="32" borderId="29" xfId="0" applyFont="1" applyFill="1" applyBorder="1" applyAlignment="1">
      <alignment horizontal="center" vertical="center" wrapText="1"/>
    </xf>
    <xf numFmtId="0" fontId="6" fillId="32" borderId="11" xfId="0" applyFont="1" applyFill="1" applyBorder="1" applyAlignment="1">
      <alignment horizontal="center" vertical="center" wrapText="1"/>
    </xf>
    <xf numFmtId="0" fontId="3" fillId="0" borderId="12" xfId="0" applyFont="1" applyBorder="1" applyAlignment="1">
      <alignment horizontal="left" vertical="center" wrapText="1"/>
    </xf>
    <xf numFmtId="0" fontId="2" fillId="0" borderId="82" xfId="0" applyFont="1" applyBorder="1" applyAlignment="1">
      <alignment horizontal="left" vertical="center" wrapText="1"/>
    </xf>
    <xf numFmtId="0" fontId="6" fillId="0" borderId="28" xfId="0" applyFont="1" applyBorder="1" applyAlignment="1">
      <alignment horizontal="center"/>
    </xf>
    <xf numFmtId="0" fontId="6" fillId="0" borderId="37" xfId="0" applyFont="1" applyBorder="1" applyAlignment="1">
      <alignment horizontal="center"/>
    </xf>
    <xf numFmtId="0" fontId="5" fillId="0" borderId="88" xfId="0" applyFont="1" applyBorder="1" applyAlignment="1">
      <alignment horizontal="center"/>
    </xf>
    <xf numFmtId="0" fontId="2" fillId="0" borderId="40" xfId="0" applyFont="1" applyFill="1" applyBorder="1" applyAlignment="1">
      <alignment vertical="center" wrapText="1"/>
    </xf>
    <xf numFmtId="0" fontId="2" fillId="32" borderId="89" xfId="0" applyFont="1" applyFill="1" applyBorder="1" applyAlignment="1">
      <alignment wrapText="1"/>
    </xf>
    <xf numFmtId="0" fontId="9" fillId="0" borderId="48" xfId="0" applyNumberFormat="1" applyFont="1" applyBorder="1" applyAlignment="1">
      <alignment horizontal="center"/>
    </xf>
    <xf numFmtId="0" fontId="0" fillId="0" borderId="12" xfId="0" applyNumberFormat="1" applyBorder="1" applyAlignment="1">
      <alignment horizontal="center"/>
    </xf>
    <xf numFmtId="0" fontId="0" fillId="0" borderId="35" xfId="0" applyNumberFormat="1" applyBorder="1" applyAlignment="1">
      <alignment horizontal="center"/>
    </xf>
    <xf numFmtId="0" fontId="9" fillId="0" borderId="8" xfId="0" applyNumberFormat="1" applyFont="1" applyBorder="1" applyAlignment="1">
      <alignment horizontal="center"/>
    </xf>
    <xf numFmtId="0" fontId="0" fillId="0" borderId="17" xfId="0" applyNumberFormat="1" applyBorder="1" applyAlignment="1">
      <alignment horizontal="center"/>
    </xf>
    <xf numFmtId="0" fontId="7" fillId="0" borderId="0" xfId="2" applyFont="1" applyFill="1" applyAlignment="1">
      <alignment vertical="center" wrapText="1"/>
    </xf>
    <xf numFmtId="0" fontId="3" fillId="0" borderId="12" xfId="0" applyFont="1" applyBorder="1" applyAlignment="1">
      <alignment horizontal="center" vertical="center"/>
    </xf>
    <xf numFmtId="0" fontId="3" fillId="0" borderId="35" xfId="0" applyFont="1" applyBorder="1" applyAlignment="1">
      <alignment horizontal="center" vertical="center"/>
    </xf>
    <xf numFmtId="0" fontId="3" fillId="32" borderId="0" xfId="0" applyFont="1" applyFill="1" applyBorder="1" applyAlignment="1">
      <alignment horizontal="left" vertical="center" wrapText="1" indent="2"/>
    </xf>
    <xf numFmtId="0" fontId="30" fillId="32" borderId="35" xfId="0" applyFont="1" applyFill="1" applyBorder="1" applyAlignment="1">
      <alignment horizontal="center" vertical="center" wrapText="1"/>
    </xf>
    <xf numFmtId="0" fontId="2" fillId="32" borderId="90" xfId="0" applyFont="1" applyFill="1" applyBorder="1"/>
    <xf numFmtId="0" fontId="2" fillId="32" borderId="82" xfId="0" applyFont="1" applyFill="1" applyBorder="1" applyAlignment="1">
      <alignment horizontal="center" vertical="center"/>
    </xf>
    <xf numFmtId="0" fontId="2" fillId="0" borderId="8" xfId="0" applyFont="1" applyBorder="1" applyAlignment="1">
      <alignment horizontal="center" vertical="center"/>
    </xf>
    <xf numFmtId="0" fontId="2" fillId="0" borderId="0" xfId="0" applyFont="1" applyFill="1" applyBorder="1" applyAlignment="1">
      <alignment vertical="center"/>
    </xf>
    <xf numFmtId="165" fontId="2" fillId="32" borderId="82" xfId="0" applyNumberFormat="1" applyFont="1" applyFill="1" applyBorder="1" applyAlignment="1">
      <alignment horizontal="center" vertical="center"/>
    </xf>
    <xf numFmtId="165" fontId="2" fillId="0" borderId="8" xfId="0" applyNumberFormat="1" applyFont="1" applyBorder="1" applyAlignment="1">
      <alignment horizontal="center" vertical="center"/>
    </xf>
    <xf numFmtId="165" fontId="3" fillId="0" borderId="12" xfId="0" applyNumberFormat="1" applyFont="1" applyBorder="1" applyAlignment="1">
      <alignment horizontal="center" vertical="center"/>
    </xf>
    <xf numFmtId="165" fontId="3" fillId="0" borderId="35" xfId="0" applyNumberFormat="1" applyFont="1" applyBorder="1" applyAlignment="1">
      <alignment horizontal="center" vertical="center"/>
    </xf>
    <xf numFmtId="168" fontId="0" fillId="0" borderId="11" xfId="0" applyNumberFormat="1" applyFont="1" applyFill="1" applyBorder="1" applyAlignment="1">
      <alignment horizontal="center" vertical="center"/>
    </xf>
    <xf numFmtId="168" fontId="0" fillId="0" borderId="12" xfId="0" applyNumberFormat="1" applyFont="1" applyFill="1" applyBorder="1" applyAlignment="1">
      <alignment horizontal="center" vertical="center"/>
    </xf>
    <xf numFmtId="168" fontId="0" fillId="0" borderId="28" xfId="0" applyNumberFormat="1" applyFont="1" applyFill="1" applyBorder="1" applyAlignment="1">
      <alignment horizontal="center" vertical="center"/>
    </xf>
    <xf numFmtId="168" fontId="0" fillId="0" borderId="13" xfId="0" applyNumberFormat="1" applyFont="1" applyFill="1" applyBorder="1" applyAlignment="1">
      <alignment horizontal="center" vertical="center"/>
    </xf>
    <xf numFmtId="0" fontId="52" fillId="0" borderId="0" xfId="0" applyFont="1" applyAlignment="1">
      <alignment vertical="center"/>
    </xf>
    <xf numFmtId="0" fontId="9" fillId="0" borderId="0" xfId="0" applyFont="1" applyAlignment="1">
      <alignment vertical="center"/>
    </xf>
    <xf numFmtId="0" fontId="0" fillId="43" borderId="12" xfId="0" applyFill="1" applyBorder="1" applyAlignment="1">
      <alignment vertical="center" wrapText="1"/>
    </xf>
    <xf numFmtId="0" fontId="0" fillId="44" borderId="12" xfId="0" applyFill="1" applyBorder="1" applyAlignment="1">
      <alignment vertical="center" wrapText="1"/>
    </xf>
    <xf numFmtId="0" fontId="0" fillId="0" borderId="0" xfId="0" applyBorder="1" applyAlignment="1">
      <alignment vertical="center"/>
    </xf>
    <xf numFmtId="168" fontId="0" fillId="0" borderId="51" xfId="0" applyNumberFormat="1" applyFill="1" applyBorder="1" applyAlignment="1">
      <alignment horizontal="center" vertical="center"/>
    </xf>
    <xf numFmtId="168" fontId="0" fillId="0" borderId="48" xfId="0" applyNumberFormat="1" applyFill="1" applyBorder="1" applyAlignment="1">
      <alignment horizontal="center" vertical="center"/>
    </xf>
    <xf numFmtId="168" fontId="0" fillId="0" borderId="50" xfId="0" applyNumberFormat="1" applyFill="1" applyBorder="1" applyAlignment="1">
      <alignment horizontal="center" vertical="center"/>
    </xf>
    <xf numFmtId="168" fontId="0" fillId="0" borderId="52" xfId="0" applyNumberFormat="1" applyFill="1" applyBorder="1" applyAlignment="1">
      <alignment horizontal="center" vertical="center"/>
    </xf>
    <xf numFmtId="0" fontId="2" fillId="0" borderId="35" xfId="0" applyFont="1" applyFill="1" applyBorder="1" applyAlignment="1">
      <alignment horizontal="right" vertical="center"/>
    </xf>
    <xf numFmtId="0" fontId="3" fillId="0" borderId="0" xfId="0" applyFont="1" applyFill="1" applyAlignment="1">
      <alignment vertical="center"/>
    </xf>
    <xf numFmtId="168" fontId="0" fillId="0" borderId="29" xfId="0" applyNumberFormat="1" applyFill="1" applyBorder="1" applyAlignment="1">
      <alignment horizontal="center" vertical="center"/>
    </xf>
    <xf numFmtId="0" fontId="0" fillId="0" borderId="25" xfId="0" applyFill="1" applyBorder="1" applyAlignment="1">
      <alignment horizontal="left" vertical="center"/>
    </xf>
    <xf numFmtId="0" fontId="9" fillId="32" borderId="6" xfId="0" applyFont="1" applyFill="1" applyBorder="1"/>
    <xf numFmtId="0" fontId="9" fillId="32" borderId="15" xfId="0" applyFont="1" applyFill="1" applyBorder="1"/>
    <xf numFmtId="0" fontId="24" fillId="0" borderId="0" xfId="40" applyFill="1"/>
    <xf numFmtId="0" fontId="24" fillId="0" borderId="93" xfId="40" applyFill="1" applyBorder="1"/>
    <xf numFmtId="0" fontId="24" fillId="0" borderId="96" xfId="40" applyFill="1" applyBorder="1"/>
    <xf numFmtId="0" fontId="24" fillId="0" borderId="95" xfId="40" applyFill="1" applyBorder="1"/>
    <xf numFmtId="0" fontId="24" fillId="0" borderId="94" xfId="40" applyFill="1" applyBorder="1"/>
    <xf numFmtId="169" fontId="24" fillId="0" borderId="95" xfId="40" applyNumberFormat="1" applyFill="1" applyBorder="1" applyAlignment="1">
      <alignment horizontal="right"/>
    </xf>
    <xf numFmtId="169" fontId="24" fillId="0" borderId="94" xfId="40" applyNumberFormat="1" applyFill="1" applyBorder="1" applyAlignment="1">
      <alignment horizontal="right"/>
    </xf>
    <xf numFmtId="169" fontId="24" fillId="0" borderId="0" xfId="40" applyNumberFormat="1" applyFill="1" applyAlignment="1">
      <alignment horizontal="right"/>
    </xf>
    <xf numFmtId="169" fontId="24" fillId="0" borderId="97" xfId="40" applyNumberFormat="1" applyFill="1" applyBorder="1" applyAlignment="1">
      <alignment horizontal="right"/>
    </xf>
    <xf numFmtId="169" fontId="24" fillId="0" borderId="0" xfId="40" applyNumberFormat="1" applyFill="1" applyBorder="1" applyAlignment="1">
      <alignment horizontal="right"/>
    </xf>
    <xf numFmtId="169" fontId="24" fillId="0" borderId="92" xfId="40" applyNumberFormat="1" applyFill="1" applyBorder="1" applyAlignment="1">
      <alignment horizontal="right"/>
    </xf>
    <xf numFmtId="169" fontId="24" fillId="0" borderId="91" xfId="40" applyNumberFormat="1" applyFill="1" applyBorder="1" applyAlignment="1">
      <alignment horizontal="right"/>
    </xf>
    <xf numFmtId="0" fontId="53" fillId="0" borderId="0" xfId="40" applyFont="1" applyFill="1"/>
    <xf numFmtId="0" fontId="24" fillId="0" borderId="98" xfId="40" applyFill="1" applyBorder="1"/>
    <xf numFmtId="0" fontId="24" fillId="0" borderId="12" xfId="40" applyFill="1" applyBorder="1"/>
    <xf numFmtId="0" fontId="5" fillId="0" borderId="12" xfId="40" applyFont="1" applyFill="1" applyBorder="1" applyAlignment="1">
      <alignment horizontal="left" vertical="top"/>
    </xf>
    <xf numFmtId="0" fontId="6" fillId="0" borderId="12" xfId="40" applyFont="1" applyFill="1" applyBorder="1" applyAlignment="1">
      <alignment horizontal="left" vertical="top"/>
    </xf>
    <xf numFmtId="0" fontId="24" fillId="0" borderId="48" xfId="40" applyFill="1" applyBorder="1"/>
    <xf numFmtId="0" fontId="24" fillId="0" borderId="17" xfId="40" applyFill="1" applyBorder="1"/>
    <xf numFmtId="0" fontId="24" fillId="0" borderId="8" xfId="40" applyFill="1" applyBorder="1"/>
    <xf numFmtId="0" fontId="24" fillId="0" borderId="82" xfId="40" applyFill="1" applyBorder="1"/>
    <xf numFmtId="0" fontId="24" fillId="0" borderId="83" xfId="40" applyFill="1" applyBorder="1"/>
    <xf numFmtId="169" fontId="6" fillId="0" borderId="12" xfId="40" applyNumberFormat="1" applyFont="1" applyFill="1" applyBorder="1" applyAlignment="1">
      <alignment horizontal="right"/>
    </xf>
    <xf numFmtId="169" fontId="54" fillId="0" borderId="12" xfId="40" applyNumberFormat="1" applyFont="1" applyFill="1" applyBorder="1" applyAlignment="1">
      <alignment horizontal="right"/>
    </xf>
    <xf numFmtId="169" fontId="6" fillId="0" borderId="17" xfId="40" applyNumberFormat="1" applyFont="1" applyFill="1" applyBorder="1" applyAlignment="1">
      <alignment horizontal="right"/>
    </xf>
    <xf numFmtId="169" fontId="54" fillId="0" borderId="17" xfId="40" applyNumberFormat="1" applyFont="1" applyFill="1" applyBorder="1" applyAlignment="1">
      <alignment horizontal="right"/>
    </xf>
    <xf numFmtId="169" fontId="6" fillId="0" borderId="8" xfId="40" applyNumberFormat="1" applyFont="1" applyFill="1" applyBorder="1" applyAlignment="1">
      <alignment horizontal="right"/>
    </xf>
    <xf numFmtId="169" fontId="54" fillId="0" borderId="8" xfId="40" applyNumberFormat="1" applyFont="1" applyFill="1" applyBorder="1" applyAlignment="1">
      <alignment horizontal="right"/>
    </xf>
    <xf numFmtId="169" fontId="6" fillId="0" borderId="48" xfId="40" applyNumberFormat="1" applyFont="1" applyFill="1" applyBorder="1" applyAlignment="1">
      <alignment horizontal="right"/>
    </xf>
    <xf numFmtId="169" fontId="54" fillId="0" borderId="48" xfId="40" applyNumberFormat="1" applyFont="1" applyFill="1" applyBorder="1" applyAlignment="1">
      <alignment horizontal="right"/>
    </xf>
    <xf numFmtId="169" fontId="6" fillId="0" borderId="83" xfId="40" applyNumberFormat="1" applyFont="1" applyFill="1" applyBorder="1" applyAlignment="1">
      <alignment horizontal="right"/>
    </xf>
    <xf numFmtId="169" fontId="54" fillId="0" borderId="83" xfId="40" applyNumberFormat="1" applyFont="1" applyFill="1" applyBorder="1" applyAlignment="1">
      <alignment horizontal="right"/>
    </xf>
    <xf numFmtId="169" fontId="6" fillId="0" borderId="82" xfId="40" applyNumberFormat="1" applyFont="1" applyFill="1" applyBorder="1" applyAlignment="1">
      <alignment horizontal="right"/>
    </xf>
    <xf numFmtId="169" fontId="54" fillId="0" borderId="82" xfId="40" applyNumberFormat="1" applyFont="1" applyFill="1" applyBorder="1" applyAlignment="1">
      <alignment horizontal="right"/>
    </xf>
    <xf numFmtId="0" fontId="5" fillId="0" borderId="48" xfId="40" applyFont="1" applyFill="1" applyBorder="1" applyAlignment="1">
      <alignment horizontal="left" vertical="top"/>
    </xf>
    <xf numFmtId="0" fontId="6" fillId="0" borderId="48" xfId="40" applyFont="1" applyFill="1" applyBorder="1" applyAlignment="1">
      <alignment horizontal="left" vertical="top"/>
    </xf>
    <xf numFmtId="0" fontId="24" fillId="0" borderId="35" xfId="40" applyFill="1" applyBorder="1"/>
    <xf numFmtId="169" fontId="6" fillId="0" borderId="35" xfId="40" applyNumberFormat="1" applyFont="1" applyFill="1" applyBorder="1" applyAlignment="1">
      <alignment horizontal="right"/>
    </xf>
    <xf numFmtId="169" fontId="54" fillId="0" borderId="35" xfId="40" applyNumberFormat="1" applyFont="1" applyFill="1" applyBorder="1" applyAlignment="1">
      <alignment horizontal="right"/>
    </xf>
    <xf numFmtId="0" fontId="3" fillId="0" borderId="0" xfId="48" applyFont="1" applyAlignment="1">
      <alignment horizontal="center" vertical="center" wrapText="1"/>
    </xf>
    <xf numFmtId="0" fontId="3" fillId="0" borderId="0" xfId="48" applyFont="1" applyBorder="1" applyAlignment="1">
      <alignment horizontal="center" vertical="center" wrapText="1"/>
    </xf>
    <xf numFmtId="0" fontId="37" fillId="32" borderId="0" xfId="48" applyFill="1" applyAlignment="1">
      <alignment wrapText="1"/>
    </xf>
    <xf numFmtId="0" fontId="3" fillId="45" borderId="12" xfId="48" applyFont="1" applyFill="1" applyBorder="1" applyAlignment="1">
      <alignment horizontal="center" vertical="center" wrapText="1"/>
    </xf>
    <xf numFmtId="0" fontId="37" fillId="32" borderId="0" xfId="48" applyFill="1" applyBorder="1" applyAlignment="1">
      <alignment wrapText="1"/>
    </xf>
    <xf numFmtId="0" fontId="3" fillId="32" borderId="0" xfId="48" applyFont="1" applyFill="1" applyBorder="1" applyAlignment="1">
      <alignment horizontal="center" vertical="center" wrapText="1"/>
    </xf>
    <xf numFmtId="0" fontId="3" fillId="32" borderId="0" xfId="48" applyFont="1" applyFill="1" applyAlignment="1">
      <alignment horizontal="center" vertical="center" wrapText="1"/>
    </xf>
    <xf numFmtId="0" fontId="37" fillId="0" borderId="0" xfId="48" applyAlignment="1">
      <alignment wrapText="1"/>
    </xf>
    <xf numFmtId="0" fontId="55" fillId="32" borderId="0" xfId="48" applyFont="1" applyFill="1"/>
    <xf numFmtId="169" fontId="56" fillId="45" borderId="12" xfId="48" applyNumberFormat="1" applyFont="1" applyFill="1" applyBorder="1" applyAlignment="1">
      <alignment horizontal="center" vertical="center" wrapText="1"/>
    </xf>
    <xf numFmtId="0" fontId="55" fillId="32" borderId="0" xfId="48" applyFont="1" applyFill="1" applyBorder="1"/>
    <xf numFmtId="0" fontId="56" fillId="32" borderId="0" xfId="48" applyFont="1" applyFill="1" applyBorder="1" applyAlignment="1">
      <alignment horizontal="center" vertical="center"/>
    </xf>
    <xf numFmtId="0" fontId="56" fillId="32" borderId="0" xfId="48" applyFont="1" applyFill="1" applyAlignment="1">
      <alignment horizontal="center" vertical="center"/>
    </xf>
    <xf numFmtId="0" fontId="55" fillId="0" borderId="0" xfId="48" applyFont="1"/>
    <xf numFmtId="0" fontId="3" fillId="0" borderId="0" xfId="48" applyFont="1" applyFill="1" applyAlignment="1">
      <alignment horizontal="left" vertical="center"/>
    </xf>
    <xf numFmtId="0" fontId="3" fillId="0" borderId="0" xfId="48" applyFont="1" applyFill="1" applyAlignment="1">
      <alignment horizontal="center" vertical="center"/>
    </xf>
    <xf numFmtId="0" fontId="37" fillId="0" borderId="0" xfId="48" applyFill="1" applyAlignment="1">
      <alignment wrapText="1"/>
    </xf>
    <xf numFmtId="0" fontId="3" fillId="0" borderId="12" xfId="48" applyFont="1" applyFill="1" applyBorder="1" applyAlignment="1">
      <alignment horizontal="center" vertical="center" wrapText="1"/>
    </xf>
    <xf numFmtId="0" fontId="37" fillId="0" borderId="0" xfId="48" applyFill="1" applyBorder="1" applyAlignment="1">
      <alignment wrapText="1"/>
    </xf>
    <xf numFmtId="0" fontId="37" fillId="0" borderId="100" xfId="48" applyFill="1" applyBorder="1" applyAlignment="1">
      <alignment wrapText="1"/>
    </xf>
    <xf numFmtId="0" fontId="3" fillId="0" borderId="0" xfId="48" applyFont="1" applyFill="1" applyBorder="1" applyAlignment="1">
      <alignment horizontal="center" vertical="center" wrapText="1"/>
    </xf>
    <xf numFmtId="0" fontId="3" fillId="0" borderId="0" xfId="48" applyFont="1" applyFill="1" applyAlignment="1">
      <alignment horizontal="center" vertical="center" wrapText="1"/>
    </xf>
    <xf numFmtId="0" fontId="55" fillId="0" borderId="0" xfId="48" applyFont="1" applyFill="1"/>
    <xf numFmtId="169" fontId="56" fillId="0" borderId="12" xfId="48" applyNumberFormat="1" applyFont="1" applyBorder="1" applyAlignment="1">
      <alignment horizontal="center" vertical="center" wrapText="1"/>
    </xf>
    <xf numFmtId="0" fontId="55" fillId="0" borderId="0" xfId="48" applyFont="1" applyFill="1" applyBorder="1"/>
    <xf numFmtId="0" fontId="55" fillId="0" borderId="100" xfId="48" applyFont="1" applyFill="1" applyBorder="1"/>
    <xf numFmtId="0" fontId="56" fillId="0" borderId="0" xfId="48" applyFont="1" applyFill="1" applyBorder="1" applyAlignment="1">
      <alignment horizontal="center" vertical="center"/>
    </xf>
    <xf numFmtId="0" fontId="56" fillId="0" borderId="0" xfId="48" applyFont="1" applyFill="1" applyAlignment="1">
      <alignment horizontal="center" vertical="center"/>
    </xf>
    <xf numFmtId="0" fontId="37" fillId="0" borderId="100" xfId="48" applyFill="1" applyBorder="1"/>
    <xf numFmtId="0" fontId="37" fillId="32" borderId="100" xfId="48" applyFill="1" applyBorder="1" applyAlignment="1">
      <alignment wrapText="1"/>
    </xf>
    <xf numFmtId="0" fontId="55" fillId="32" borderId="100" xfId="48" applyFont="1" applyFill="1" applyBorder="1"/>
    <xf numFmtId="0" fontId="39" fillId="0" borderId="12" xfId="48" applyFont="1" applyFill="1" applyBorder="1" applyAlignment="1">
      <alignment horizontal="center" vertical="center" wrapText="1"/>
    </xf>
    <xf numFmtId="0" fontId="3" fillId="0" borderId="12" xfId="48" applyFont="1" applyFill="1" applyBorder="1" applyAlignment="1">
      <alignment horizontal="center" vertical="center"/>
    </xf>
    <xf numFmtId="0" fontId="57" fillId="0" borderId="0" xfId="48" applyFont="1" applyFill="1" applyAlignment="1">
      <alignment horizontal="center" vertical="center"/>
    </xf>
    <xf numFmtId="0" fontId="58" fillId="0" borderId="0" xfId="48" applyFont="1" applyFill="1"/>
    <xf numFmtId="0" fontId="51" fillId="0" borderId="0" xfId="48" applyFont="1" applyFill="1" applyAlignment="1">
      <alignment horizontal="center" vertical="center"/>
    </xf>
    <xf numFmtId="0" fontId="59" fillId="0" borderId="0" xfId="48" applyFont="1" applyFill="1"/>
    <xf numFmtId="0" fontId="51" fillId="0" borderId="0" xfId="48" applyFont="1" applyFill="1" applyAlignment="1">
      <alignment horizontal="center" vertical="center" wrapText="1"/>
    </xf>
    <xf numFmtId="0" fontId="59" fillId="0" borderId="0" xfId="48" applyFont="1" applyFill="1" applyAlignment="1">
      <alignment wrapText="1"/>
    </xf>
    <xf numFmtId="169" fontId="51" fillId="0" borderId="0" xfId="48" applyNumberFormat="1" applyFont="1" applyFill="1" applyAlignment="1">
      <alignment horizontal="center" vertical="center" wrapText="1"/>
    </xf>
    <xf numFmtId="169" fontId="57" fillId="0" borderId="0" xfId="48" applyNumberFormat="1" applyFont="1" applyFill="1" applyAlignment="1">
      <alignment horizontal="center" vertical="center"/>
    </xf>
    <xf numFmtId="0" fontId="56" fillId="0" borderId="0" xfId="48" applyFont="1" applyAlignment="1">
      <alignment horizontal="center" vertical="center"/>
    </xf>
    <xf numFmtId="169" fontId="56" fillId="32" borderId="12" xfId="48" applyNumberFormat="1" applyFont="1" applyFill="1" applyBorder="1" applyAlignment="1">
      <alignment horizontal="center" vertical="center" wrapText="1"/>
    </xf>
    <xf numFmtId="0" fontId="37" fillId="0" borderId="0" xfId="48" applyFont="1" applyFill="1" applyBorder="1"/>
    <xf numFmtId="0" fontId="37" fillId="0" borderId="0" xfId="48" applyFont="1" applyFill="1"/>
    <xf numFmtId="169" fontId="56" fillId="0" borderId="12" xfId="48" applyNumberFormat="1" applyFont="1" applyFill="1" applyBorder="1" applyAlignment="1">
      <alignment horizontal="center" vertical="center"/>
    </xf>
    <xf numFmtId="0" fontId="9" fillId="0" borderId="0" xfId="48" applyFont="1" applyFill="1"/>
    <xf numFmtId="0" fontId="2" fillId="0" borderId="12"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76" xfId="0" applyFont="1" applyBorder="1" applyAlignment="1">
      <alignment horizontal="center" vertical="center" wrapText="1"/>
    </xf>
    <xf numFmtId="0" fontId="2" fillId="2" borderId="66"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75"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0" xfId="0" applyNumberFormat="1" applyFont="1" applyFill="1" applyBorder="1" applyAlignment="1">
      <alignment horizontal="center" wrapText="1"/>
    </xf>
    <xf numFmtId="0" fontId="2" fillId="2" borderId="31" xfId="0" applyNumberFormat="1" applyFont="1" applyFill="1" applyBorder="1" applyAlignment="1">
      <alignment horizontal="center" wrapText="1"/>
    </xf>
    <xf numFmtId="0" fontId="2" fillId="2" borderId="32" xfId="0" applyNumberFormat="1" applyFont="1" applyFill="1" applyBorder="1" applyAlignment="1">
      <alignment horizontal="center" wrapText="1"/>
    </xf>
    <xf numFmtId="0" fontId="2" fillId="2" borderId="36" xfId="0" applyNumberFormat="1" applyFont="1" applyFill="1" applyBorder="1" applyAlignment="1">
      <alignment horizontal="center" wrapText="1"/>
    </xf>
    <xf numFmtId="0" fontId="2" fillId="2" borderId="47" xfId="0" applyNumberFormat="1" applyFont="1" applyFill="1" applyBorder="1" applyAlignment="1">
      <alignment horizontal="center" wrapText="1"/>
    </xf>
    <xf numFmtId="0" fontId="2" fillId="2" borderId="34" xfId="0" applyNumberFormat="1" applyFont="1" applyFill="1" applyBorder="1" applyAlignment="1">
      <alignment horizontal="center" wrapText="1"/>
    </xf>
    <xf numFmtId="0" fontId="2" fillId="2" borderId="46" xfId="0" applyNumberFormat="1" applyFont="1" applyFill="1" applyBorder="1" applyAlignment="1">
      <alignment horizontal="center" wrapText="1"/>
    </xf>
    <xf numFmtId="0" fontId="2" fillId="2" borderId="35" xfId="0" applyNumberFormat="1" applyFont="1" applyFill="1" applyBorder="1" applyAlignment="1">
      <alignment horizontal="center" wrapText="1"/>
    </xf>
    <xf numFmtId="0" fontId="2" fillId="2" borderId="44" xfId="0" applyNumberFormat="1" applyFont="1" applyFill="1" applyBorder="1" applyAlignment="1">
      <alignment horizontal="center" wrapText="1"/>
    </xf>
    <xf numFmtId="0" fontId="2" fillId="2" borderId="55" xfId="0" applyNumberFormat="1" applyFont="1" applyFill="1" applyBorder="1" applyAlignment="1">
      <alignment horizontal="center" wrapText="1"/>
    </xf>
    <xf numFmtId="0" fontId="2" fillId="2" borderId="21" xfId="0" applyNumberFormat="1" applyFont="1" applyFill="1" applyBorder="1" applyAlignment="1">
      <alignment horizontal="center" wrapText="1"/>
    </xf>
    <xf numFmtId="0" fontId="3" fillId="0" borderId="67" xfId="0" applyFont="1" applyFill="1" applyBorder="1" applyAlignment="1">
      <alignment horizontal="left" vertical="center" wrapText="1"/>
    </xf>
    <xf numFmtId="0" fontId="3" fillId="0" borderId="76"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9" fillId="6" borderId="12" xfId="0" applyFont="1" applyFill="1" applyBorder="1" applyAlignment="1">
      <alignment horizontal="center" vertical="center"/>
    </xf>
    <xf numFmtId="0" fontId="9" fillId="7" borderId="28" xfId="0" applyFont="1" applyFill="1" applyBorder="1" applyAlignment="1">
      <alignment horizontal="center" vertical="center" wrapText="1"/>
    </xf>
    <xf numFmtId="0" fontId="9" fillId="7" borderId="69"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9" fillId="8" borderId="12" xfId="0" applyFont="1" applyFill="1" applyBorder="1" applyAlignment="1">
      <alignment horizontal="center" vertical="center"/>
    </xf>
    <xf numFmtId="0" fontId="3" fillId="0" borderId="35" xfId="0" applyFont="1" applyBorder="1" applyAlignment="1">
      <alignment horizontal="left" vertical="center" wrapText="1"/>
    </xf>
    <xf numFmtId="0" fontId="3" fillId="0" borderId="76" xfId="0" applyFont="1" applyBorder="1" applyAlignment="1">
      <alignment horizontal="left" vertical="center" wrapText="1"/>
    </xf>
    <xf numFmtId="0" fontId="3" fillId="0" borderId="44" xfId="0" applyFont="1" applyBorder="1" applyAlignment="1">
      <alignment horizontal="left" vertical="center" wrapText="1"/>
    </xf>
    <xf numFmtId="0" fontId="9" fillId="6" borderId="28" xfId="0" applyFont="1" applyFill="1" applyBorder="1" applyAlignment="1">
      <alignment horizontal="center" vertical="center" wrapText="1"/>
    </xf>
    <xf numFmtId="0" fontId="9" fillId="6" borderId="69"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9" fillId="7" borderId="12" xfId="0" applyFont="1" applyFill="1" applyBorder="1" applyAlignment="1">
      <alignment horizontal="center" vertical="center"/>
    </xf>
    <xf numFmtId="0" fontId="2" fillId="39" borderId="28" xfId="0" applyFont="1" applyFill="1" applyBorder="1" applyAlignment="1">
      <alignment horizontal="center" vertical="center" wrapText="1"/>
    </xf>
    <xf numFmtId="0" fontId="2" fillId="39" borderId="69" xfId="0" applyFont="1" applyFill="1" applyBorder="1" applyAlignment="1">
      <alignment horizontal="center" vertical="center" wrapText="1"/>
    </xf>
    <xf numFmtId="0" fontId="2" fillId="39" borderId="29" xfId="0" applyFont="1" applyFill="1" applyBorder="1" applyAlignment="1">
      <alignment horizontal="center" vertical="center" wrapText="1"/>
    </xf>
    <xf numFmtId="0" fontId="9" fillId="40" borderId="12" xfId="0" applyFont="1" applyFill="1" applyBorder="1" applyAlignment="1">
      <alignment horizontal="center" vertical="center"/>
    </xf>
    <xf numFmtId="0" fontId="9" fillId="40" borderId="28" xfId="0" applyFont="1" applyFill="1" applyBorder="1" applyAlignment="1">
      <alignment horizontal="center" vertical="center" wrapText="1"/>
    </xf>
    <xf numFmtId="0" fontId="9" fillId="40" borderId="69" xfId="0" applyFont="1" applyFill="1" applyBorder="1" applyAlignment="1">
      <alignment horizontal="center" vertical="center" wrapText="1"/>
    </xf>
    <xf numFmtId="0" fontId="9" fillId="40" borderId="29" xfId="0" applyFont="1" applyFill="1" applyBorder="1" applyAlignment="1">
      <alignment horizontal="center" vertical="center" wrapText="1"/>
    </xf>
    <xf numFmtId="0" fontId="2" fillId="5" borderId="35" xfId="48" applyFont="1" applyFill="1" applyBorder="1" applyAlignment="1">
      <alignment horizontal="center" textRotation="90"/>
    </xf>
    <xf numFmtId="0" fontId="2" fillId="5" borderId="76" xfId="48" applyFont="1" applyFill="1" applyBorder="1" applyAlignment="1">
      <alignment horizontal="center" textRotation="90"/>
    </xf>
    <xf numFmtId="0" fontId="2" fillId="0" borderId="34" xfId="48" applyFont="1" applyBorder="1" applyAlignment="1">
      <alignment horizontal="center" textRotation="90"/>
    </xf>
    <xf numFmtId="0" fontId="2" fillId="0" borderId="78" xfId="48" applyFont="1" applyBorder="1" applyAlignment="1">
      <alignment horizontal="center" textRotation="90"/>
    </xf>
    <xf numFmtId="0" fontId="2" fillId="0" borderId="35" xfId="48" applyFont="1" applyBorder="1" applyAlignment="1">
      <alignment horizontal="center" textRotation="90"/>
    </xf>
    <xf numFmtId="0" fontId="2" fillId="0" borderId="76" xfId="48" applyFont="1" applyBorder="1" applyAlignment="1">
      <alignment horizontal="center" textRotation="90"/>
    </xf>
    <xf numFmtId="0" fontId="2" fillId="0" borderId="36" xfId="48" applyFont="1" applyBorder="1" applyAlignment="1">
      <alignment horizontal="center" textRotation="90"/>
    </xf>
    <xf numFmtId="0" fontId="2" fillId="0" borderId="79" xfId="48" applyFont="1" applyBorder="1" applyAlignment="1">
      <alignment horizontal="center" textRotation="90"/>
    </xf>
    <xf numFmtId="0" fontId="2" fillId="5" borderId="34" xfId="48" applyFont="1" applyFill="1" applyBorder="1" applyAlignment="1">
      <alignment horizontal="center" textRotation="90"/>
    </xf>
    <xf numFmtId="0" fontId="2" fillId="5" borderId="78" xfId="48" applyFont="1" applyFill="1" applyBorder="1" applyAlignment="1">
      <alignment horizontal="center" textRotation="90"/>
    </xf>
    <xf numFmtId="0" fontId="2" fillId="5" borderId="36" xfId="48" applyFont="1" applyFill="1" applyBorder="1" applyAlignment="1">
      <alignment horizontal="center" textRotation="90"/>
    </xf>
    <xf numFmtId="0" fontId="2" fillId="5" borderId="79" xfId="48" applyFont="1" applyFill="1" applyBorder="1" applyAlignment="1">
      <alignment horizontal="center" textRotation="90"/>
    </xf>
    <xf numFmtId="0" fontId="2" fillId="5" borderId="11" xfId="48" applyFont="1" applyFill="1" applyBorder="1" applyAlignment="1">
      <alignment horizontal="center" wrapText="1"/>
    </xf>
    <xf numFmtId="0" fontId="2" fillId="5" borderId="12" xfId="48" applyFont="1" applyFill="1" applyBorder="1" applyAlignment="1">
      <alignment horizontal="center" wrapText="1"/>
    </xf>
    <xf numFmtId="0" fontId="2" fillId="5" borderId="13" xfId="48" applyFont="1" applyFill="1" applyBorder="1" applyAlignment="1">
      <alignment horizontal="center" wrapText="1"/>
    </xf>
    <xf numFmtId="0" fontId="2" fillId="0" borderId="11" xfId="48" applyFont="1" applyBorder="1" applyAlignment="1">
      <alignment horizontal="center" wrapText="1"/>
    </xf>
    <xf numFmtId="0" fontId="2" fillId="0" borderId="12" xfId="48" applyFont="1" applyBorder="1" applyAlignment="1">
      <alignment horizontal="center" wrapText="1"/>
    </xf>
    <xf numFmtId="0" fontId="2" fillId="0" borderId="13" xfId="48" applyFont="1" applyBorder="1" applyAlignment="1">
      <alignment horizontal="center" wrapText="1"/>
    </xf>
    <xf numFmtId="0" fontId="2" fillId="0" borderId="10" xfId="48" applyFont="1" applyBorder="1" applyAlignment="1">
      <alignment horizontal="center" wrapText="1"/>
    </xf>
    <xf numFmtId="0" fontId="2" fillId="0" borderId="69" xfId="48" applyFont="1" applyBorder="1" applyAlignment="1">
      <alignment horizontal="center" wrapText="1"/>
    </xf>
    <xf numFmtId="0" fontId="2" fillId="0" borderId="14" xfId="48" applyFont="1" applyBorder="1" applyAlignment="1">
      <alignment horizontal="center" wrapText="1"/>
    </xf>
    <xf numFmtId="0" fontId="2" fillId="2" borderId="28"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1" xfId="48" applyFont="1" applyFill="1" applyBorder="1" applyAlignment="1">
      <alignment horizontal="center" vertical="center" wrapText="1"/>
    </xf>
    <xf numFmtId="0" fontId="2" fillId="2" borderId="34" xfId="48" applyFont="1" applyFill="1" applyBorder="1" applyAlignment="1">
      <alignment horizontal="center" vertical="center" wrapText="1"/>
    </xf>
    <xf numFmtId="0" fontId="2" fillId="2" borderId="19" xfId="0" applyFont="1" applyFill="1" applyBorder="1" applyAlignment="1">
      <alignment horizontal="center" wrapText="1"/>
    </xf>
    <xf numFmtId="0" fontId="2" fillId="2" borderId="21" xfId="0" applyFont="1" applyFill="1" applyBorder="1" applyAlignment="1">
      <alignment horizontal="center" wrapText="1"/>
    </xf>
    <xf numFmtId="0" fontId="0" fillId="32" borderId="35" xfId="0" applyFill="1" applyBorder="1" applyAlignment="1">
      <alignment horizontal="center" vertical="center" wrapText="1"/>
    </xf>
    <xf numFmtId="0" fontId="0" fillId="32" borderId="76" xfId="0" applyFill="1" applyBorder="1" applyAlignment="1">
      <alignment horizontal="center" vertical="center" wrapText="1"/>
    </xf>
    <xf numFmtId="0" fontId="2" fillId="2" borderId="68"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9" fillId="5" borderId="68" xfId="0" applyFont="1" applyFill="1" applyBorder="1" applyAlignment="1">
      <alignment horizontal="center" wrapText="1"/>
    </xf>
    <xf numFmtId="0" fontId="9" fillId="5" borderId="79" xfId="0" applyFont="1" applyFill="1" applyBorder="1" applyAlignment="1">
      <alignment horizontal="center" wrapText="1"/>
    </xf>
    <xf numFmtId="0" fontId="9" fillId="5" borderId="67" xfId="0" applyFont="1" applyFill="1" applyBorder="1" applyAlignment="1">
      <alignment horizontal="center" wrapText="1"/>
    </xf>
    <xf numFmtId="0" fontId="9" fillId="5" borderId="76" xfId="0" applyFont="1" applyFill="1" applyBorder="1" applyAlignment="1">
      <alignment horizontal="center" wrapText="1"/>
    </xf>
    <xf numFmtId="0" fontId="3" fillId="32" borderId="12" xfId="48" applyFont="1" applyFill="1" applyBorder="1" applyAlignment="1">
      <alignment horizontal="center" vertical="center"/>
    </xf>
    <xf numFmtId="0" fontId="3" fillId="6" borderId="35" xfId="48" applyFont="1" applyFill="1" applyBorder="1" applyAlignment="1">
      <alignment horizontal="center" textRotation="90"/>
    </xf>
    <xf numFmtId="0" fontId="3" fillId="6" borderId="48" xfId="48" applyFont="1" applyFill="1" applyBorder="1" applyAlignment="1">
      <alignment horizontal="center" textRotation="90"/>
    </xf>
    <xf numFmtId="0" fontId="3" fillId="7" borderId="35" xfId="48" applyFont="1" applyFill="1" applyBorder="1" applyAlignment="1">
      <alignment horizontal="center" textRotation="90"/>
    </xf>
    <xf numFmtId="0" fontId="3" fillId="7" borderId="44" xfId="48" applyFont="1" applyFill="1" applyBorder="1" applyAlignment="1">
      <alignment horizontal="center" textRotation="90"/>
    </xf>
    <xf numFmtId="0" fontId="3" fillId="39" borderId="35" xfId="48" applyFont="1" applyFill="1" applyBorder="1" applyAlignment="1">
      <alignment horizontal="center" textRotation="90"/>
    </xf>
    <xf numFmtId="0" fontId="3" fillId="39" borderId="48" xfId="48" applyFont="1" applyFill="1" applyBorder="1" applyAlignment="1">
      <alignment horizontal="center" textRotation="90"/>
    </xf>
    <xf numFmtId="0" fontId="3" fillId="41" borderId="35" xfId="48" applyFont="1" applyFill="1" applyBorder="1" applyAlignment="1">
      <alignment horizontal="center" textRotation="90"/>
    </xf>
    <xf numFmtId="0" fontId="3" fillId="41" borderId="48" xfId="48" applyFont="1" applyFill="1" applyBorder="1" applyAlignment="1">
      <alignment horizontal="center" textRotation="90"/>
    </xf>
    <xf numFmtId="0" fontId="3" fillId="33" borderId="35" xfId="48" applyFont="1" applyFill="1" applyBorder="1" applyAlignment="1">
      <alignment horizontal="center" textRotation="90"/>
    </xf>
    <xf numFmtId="0" fontId="3" fillId="33" borderId="48" xfId="48" applyFont="1" applyFill="1" applyBorder="1" applyAlignment="1">
      <alignment horizontal="center" textRotation="90"/>
    </xf>
    <xf numFmtId="0" fontId="3" fillId="32" borderId="48" xfId="48" applyFont="1" applyFill="1" applyBorder="1" applyAlignment="1">
      <alignment horizontal="center" vertical="center" textRotation="90"/>
    </xf>
    <xf numFmtId="0" fontId="3" fillId="32" borderId="12" xfId="48" applyFont="1" applyFill="1" applyBorder="1" applyAlignment="1">
      <alignment horizontal="center" vertical="center" textRotation="90"/>
    </xf>
    <xf numFmtId="0" fontId="3" fillId="7" borderId="50" xfId="48" applyFont="1" applyFill="1" applyBorder="1" applyAlignment="1">
      <alignment horizontal="left" vertical="center"/>
    </xf>
    <xf numFmtId="0" fontId="3" fillId="7" borderId="73" xfId="48" applyFont="1" applyFill="1" applyBorder="1" applyAlignment="1">
      <alignment horizontal="left" vertical="center"/>
    </xf>
    <xf numFmtId="0" fontId="3" fillId="7" borderId="28" xfId="48" applyFont="1" applyFill="1" applyBorder="1" applyAlignment="1">
      <alignment horizontal="left" vertical="center"/>
    </xf>
    <xf numFmtId="0" fontId="3" fillId="7" borderId="14" xfId="48" applyFont="1" applyFill="1" applyBorder="1" applyAlignment="1">
      <alignment horizontal="left" vertical="center"/>
    </xf>
    <xf numFmtId="0" fontId="29" fillId="32" borderId="37" xfId="48" applyFont="1" applyFill="1" applyBorder="1" applyAlignment="1">
      <alignment horizontal="center" textRotation="90"/>
    </xf>
    <xf numFmtId="0" fontId="29" fillId="32" borderId="70" xfId="48" applyFont="1" applyFill="1" applyBorder="1" applyAlignment="1">
      <alignment horizontal="center" textRotation="90"/>
    </xf>
    <xf numFmtId="0" fontId="29" fillId="32" borderId="77" xfId="48" applyFont="1" applyFill="1" applyBorder="1" applyAlignment="1">
      <alignment horizontal="center" textRotation="90"/>
    </xf>
    <xf numFmtId="0" fontId="29" fillId="32" borderId="0" xfId="48" applyFont="1" applyFill="1" applyBorder="1" applyAlignment="1">
      <alignment horizontal="center" textRotation="90"/>
    </xf>
    <xf numFmtId="0" fontId="29" fillId="32" borderId="50" xfId="48" applyFont="1" applyFill="1" applyBorder="1" applyAlignment="1">
      <alignment horizontal="center" textRotation="90"/>
    </xf>
    <xf numFmtId="0" fontId="29" fillId="32" borderId="71" xfId="48" applyFont="1" applyFill="1" applyBorder="1" applyAlignment="1">
      <alignment horizontal="center" textRotation="90"/>
    </xf>
    <xf numFmtId="0" fontId="29" fillId="32" borderId="38" xfId="48" applyFont="1" applyFill="1" applyBorder="1" applyAlignment="1">
      <alignment horizontal="right" vertical="center"/>
    </xf>
    <xf numFmtId="0" fontId="29" fillId="32" borderId="53" xfId="48" applyFont="1" applyFill="1" applyBorder="1" applyAlignment="1">
      <alignment horizontal="right" vertical="center"/>
    </xf>
    <xf numFmtId="0" fontId="3" fillId="6" borderId="28" xfId="48" applyFont="1" applyFill="1" applyBorder="1" applyAlignment="1">
      <alignment horizontal="left" vertical="center"/>
    </xf>
    <xf numFmtId="0" fontId="3" fillId="6" borderId="29" xfId="48" applyFont="1" applyFill="1" applyBorder="1" applyAlignment="1">
      <alignment horizontal="left" vertical="center"/>
    </xf>
    <xf numFmtId="0" fontId="3" fillId="41" borderId="28" xfId="48" applyFont="1" applyFill="1" applyBorder="1" applyAlignment="1">
      <alignment horizontal="left" vertical="center" wrapText="1"/>
    </xf>
    <xf numFmtId="0" fontId="3" fillId="41" borderId="29" xfId="48" applyFont="1" applyFill="1" applyBorder="1" applyAlignment="1">
      <alignment horizontal="left" vertical="center" wrapText="1"/>
    </xf>
    <xf numFmtId="0" fontId="3" fillId="41" borderId="28" xfId="48" applyFont="1" applyFill="1" applyBorder="1" applyAlignment="1">
      <alignment horizontal="left" vertical="center"/>
    </xf>
    <xf numFmtId="0" fontId="3" fillId="41" borderId="29" xfId="48" applyFont="1" applyFill="1" applyBorder="1" applyAlignment="1">
      <alignment horizontal="left" vertical="center"/>
    </xf>
    <xf numFmtId="0" fontId="3" fillId="39" borderId="28" xfId="48" applyFont="1" applyFill="1" applyBorder="1" applyAlignment="1">
      <alignment horizontal="left" vertical="center"/>
    </xf>
    <xf numFmtId="0" fontId="3" fillId="39" borderId="29" xfId="48" applyFont="1" applyFill="1" applyBorder="1" applyAlignment="1">
      <alignment horizontal="left" vertical="center"/>
    </xf>
    <xf numFmtId="0" fontId="36" fillId="34" borderId="28" xfId="48" applyFont="1" applyFill="1" applyBorder="1" applyAlignment="1">
      <alignment horizontal="left" vertical="center" wrapText="1"/>
    </xf>
    <xf numFmtId="0" fontId="36" fillId="34" borderId="69" xfId="48" applyFont="1" applyFill="1" applyBorder="1" applyAlignment="1">
      <alignment horizontal="left" vertical="center" wrapText="1"/>
    </xf>
    <xf numFmtId="0" fontId="36" fillId="34" borderId="29" xfId="48" applyFont="1" applyFill="1" applyBorder="1" applyAlignment="1">
      <alignment horizontal="left" vertical="center" wrapText="1"/>
    </xf>
    <xf numFmtId="0" fontId="36" fillId="32" borderId="12" xfId="48" applyFont="1" applyFill="1" applyBorder="1" applyAlignment="1">
      <alignment horizontal="left" vertical="center" wrapText="1"/>
    </xf>
    <xf numFmtId="164" fontId="45" fillId="0" borderId="29" xfId="48" applyNumberFormat="1" applyFont="1" applyBorder="1" applyAlignment="1">
      <alignment horizontal="center" vertical="center"/>
    </xf>
    <xf numFmtId="164" fontId="45" fillId="0" borderId="12" xfId="48" applyNumberFormat="1" applyFont="1" applyBorder="1" applyAlignment="1">
      <alignment horizontal="center" vertical="center"/>
    </xf>
    <xf numFmtId="0" fontId="3" fillId="33" borderId="28" xfId="48" applyFont="1" applyFill="1" applyBorder="1" applyAlignment="1">
      <alignment horizontal="left" vertical="center"/>
    </xf>
    <xf numFmtId="0" fontId="3" fillId="33" borderId="29" xfId="48" applyFont="1" applyFill="1" applyBorder="1" applyAlignment="1">
      <alignment horizontal="left" vertical="center"/>
    </xf>
    <xf numFmtId="0" fontId="50" fillId="0" borderId="12" xfId="48" applyFont="1" applyFill="1" applyBorder="1" applyAlignment="1">
      <alignment horizontal="center" vertical="center"/>
    </xf>
    <xf numFmtId="164" fontId="3" fillId="0" borderId="28" xfId="49" applyNumberFormat="1" applyFont="1" applyFill="1" applyBorder="1" applyAlignment="1">
      <alignment horizontal="left" vertical="center" wrapText="1"/>
    </xf>
    <xf numFmtId="164" fontId="3" fillId="0" borderId="69" xfId="49" applyNumberFormat="1" applyFont="1" applyFill="1" applyBorder="1" applyAlignment="1">
      <alignment horizontal="left" vertical="center" wrapText="1"/>
    </xf>
    <xf numFmtId="164" fontId="3" fillId="0" borderId="29" xfId="49" applyNumberFormat="1" applyFont="1" applyFill="1" applyBorder="1" applyAlignment="1">
      <alignment horizontal="left" vertical="center" wrapText="1"/>
    </xf>
    <xf numFmtId="0" fontId="45" fillId="4" borderId="12" xfId="48" applyFont="1" applyFill="1" applyBorder="1" applyAlignment="1">
      <alignment horizontal="center" vertical="center" wrapText="1"/>
    </xf>
    <xf numFmtId="0" fontId="45" fillId="3" borderId="12" xfId="48" applyFont="1" applyFill="1" applyBorder="1" applyAlignment="1">
      <alignment horizontal="center" vertical="center" wrapText="1"/>
    </xf>
    <xf numFmtId="0" fontId="45" fillId="35" borderId="12" xfId="48" applyFont="1" applyFill="1" applyBorder="1" applyAlignment="1">
      <alignment horizontal="center" vertical="center" wrapText="1"/>
    </xf>
    <xf numFmtId="0" fontId="36" fillId="0" borderId="0" xfId="48" applyFont="1" applyFill="1" applyBorder="1" applyAlignment="1">
      <alignment horizontal="left" vertical="center" wrapText="1"/>
    </xf>
    <xf numFmtId="0" fontId="30" fillId="9" borderId="12" xfId="48" applyFont="1" applyFill="1" applyBorder="1" applyAlignment="1">
      <alignment horizontal="center" vertical="center" wrapText="1"/>
    </xf>
    <xf numFmtId="0" fontId="50" fillId="0" borderId="12" xfId="48" applyFont="1" applyBorder="1" applyAlignment="1">
      <alignment horizontal="center" vertical="center"/>
    </xf>
    <xf numFmtId="0" fontId="3" fillId="0" borderId="12" xfId="48" applyFont="1" applyFill="1" applyBorder="1" applyAlignment="1">
      <alignment horizontal="left" vertical="center" wrapText="1"/>
    </xf>
    <xf numFmtId="164" fontId="3" fillId="0" borderId="28" xfId="49" applyNumberFormat="1" applyFont="1" applyBorder="1" applyAlignment="1">
      <alignment horizontal="left" vertical="center" wrapText="1"/>
    </xf>
    <xf numFmtId="164" fontId="3" fillId="0" borderId="69" xfId="49" applyNumberFormat="1" applyFont="1" applyBorder="1" applyAlignment="1">
      <alignment horizontal="left" vertical="center" wrapText="1"/>
    </xf>
    <xf numFmtId="164" fontId="3" fillId="0" borderId="29" xfId="49" applyNumberFormat="1" applyFont="1" applyBorder="1" applyAlignment="1">
      <alignment horizontal="left" vertical="center" wrapText="1"/>
    </xf>
    <xf numFmtId="0" fontId="36" fillId="32" borderId="37" xfId="48" applyFont="1" applyFill="1" applyBorder="1" applyAlignment="1">
      <alignment horizontal="left" vertical="center" wrapText="1"/>
    </xf>
    <xf numFmtId="0" fontId="36" fillId="32" borderId="70" xfId="48" applyFont="1" applyFill="1" applyBorder="1" applyAlignment="1">
      <alignment horizontal="left" vertical="center" wrapText="1"/>
    </xf>
    <xf numFmtId="0" fontId="36" fillId="32" borderId="77" xfId="48" applyFont="1" applyFill="1" applyBorder="1" applyAlignment="1">
      <alignment horizontal="left" vertical="center" wrapText="1"/>
    </xf>
    <xf numFmtId="0" fontId="36" fillId="32" borderId="0" xfId="48" applyFont="1" applyFill="1" applyBorder="1" applyAlignment="1">
      <alignment horizontal="left" vertical="center" wrapText="1"/>
    </xf>
    <xf numFmtId="0" fontId="36" fillId="32" borderId="53" xfId="48" applyFont="1" applyFill="1" applyBorder="1" applyAlignment="1">
      <alignment horizontal="left" vertical="center" wrapText="1"/>
    </xf>
    <xf numFmtId="0" fontId="36" fillId="32" borderId="50" xfId="48" applyFont="1" applyFill="1" applyBorder="1" applyAlignment="1">
      <alignment horizontal="left" vertical="center" wrapText="1"/>
    </xf>
    <xf numFmtId="0" fontId="36" fillId="32" borderId="71" xfId="48" applyFont="1" applyFill="1" applyBorder="1" applyAlignment="1">
      <alignment horizontal="left" vertical="center" wrapText="1"/>
    </xf>
    <xf numFmtId="0" fontId="36" fillId="32" borderId="28" xfId="48" applyFont="1" applyFill="1" applyBorder="1" applyAlignment="1">
      <alignment horizontal="left" vertical="center" wrapText="1"/>
    </xf>
    <xf numFmtId="0" fontId="29" fillId="0" borderId="0" xfId="0" applyFont="1" applyAlignment="1">
      <alignment horizontal="left" vertical="top" wrapText="1"/>
    </xf>
    <xf numFmtId="0" fontId="29" fillId="0" borderId="0" xfId="0" applyFont="1" applyAlignment="1">
      <alignment horizontal="left" vertical="center" wrapText="1"/>
    </xf>
    <xf numFmtId="0" fontId="2" fillId="32" borderId="19" xfId="0" applyFont="1" applyFill="1" applyBorder="1" applyAlignment="1">
      <alignment horizontal="center" wrapText="1"/>
    </xf>
    <xf numFmtId="0" fontId="2" fillId="32" borderId="33" xfId="0" applyFont="1" applyFill="1" applyBorder="1" applyAlignment="1">
      <alignment horizontal="center" wrapText="1"/>
    </xf>
    <xf numFmtId="0" fontId="2" fillId="32" borderId="21" xfId="0" applyFont="1" applyFill="1" applyBorder="1" applyAlignment="1">
      <alignment horizontal="center" wrapText="1"/>
    </xf>
    <xf numFmtId="0" fontId="2" fillId="32" borderId="66" xfId="0" applyFont="1" applyFill="1" applyBorder="1" applyAlignment="1">
      <alignment horizontal="center" wrapText="1"/>
    </xf>
    <xf numFmtId="0" fontId="2" fillId="32" borderId="78" xfId="0" applyFont="1" applyFill="1" applyBorder="1" applyAlignment="1">
      <alignment horizontal="center" wrapText="1"/>
    </xf>
    <xf numFmtId="0" fontId="2" fillId="32" borderId="67" xfId="0" applyFont="1" applyFill="1" applyBorder="1" applyAlignment="1">
      <alignment horizontal="center" wrapText="1"/>
    </xf>
    <xf numFmtId="0" fontId="2" fillId="32" borderId="76" xfId="0" applyFont="1" applyFill="1" applyBorder="1" applyAlignment="1">
      <alignment horizontal="center" wrapText="1"/>
    </xf>
    <xf numFmtId="0" fontId="2" fillId="32" borderId="67" xfId="1" applyNumberFormat="1" applyFont="1" applyFill="1" applyBorder="1" applyAlignment="1">
      <alignment horizontal="center" wrapText="1"/>
    </xf>
    <xf numFmtId="0" fontId="2" fillId="32" borderId="76" xfId="1" applyNumberFormat="1" applyFont="1" applyFill="1" applyBorder="1" applyAlignment="1">
      <alignment horizontal="center" wrapText="1"/>
    </xf>
    <xf numFmtId="0" fontId="2" fillId="32" borderId="75" xfId="0" applyFont="1" applyFill="1" applyBorder="1" applyAlignment="1">
      <alignment horizontal="center" wrapText="1"/>
    </xf>
    <xf numFmtId="0" fontId="2" fillId="32" borderId="77" xfId="0" applyFont="1" applyFill="1" applyBorder="1" applyAlignment="1">
      <alignment horizontal="center" wrapText="1"/>
    </xf>
    <xf numFmtId="0" fontId="40" fillId="36" borderId="12" xfId="0" applyFont="1" applyFill="1" applyBorder="1" applyAlignment="1">
      <alignment horizontal="center" vertical="center"/>
    </xf>
    <xf numFmtId="0" fontId="9" fillId="36" borderId="12" xfId="0" applyFont="1" applyFill="1" applyBorder="1" applyAlignment="1">
      <alignment horizontal="center"/>
    </xf>
    <xf numFmtId="0" fontId="3" fillId="0" borderId="8" xfId="0" applyFont="1" applyBorder="1" applyAlignment="1">
      <alignment horizontal="center" vertical="center" wrapText="1"/>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2" fillId="0" borderId="82" xfId="0" applyFont="1" applyBorder="1" applyAlignment="1">
      <alignment horizontal="center" vertical="center" wrapText="1"/>
    </xf>
    <xf numFmtId="0" fontId="2" fillId="0" borderId="12" xfId="0" applyFont="1" applyBorder="1" applyAlignment="1">
      <alignment horizontal="center" vertical="center"/>
    </xf>
    <xf numFmtId="0" fontId="2" fillId="0" borderId="83" xfId="0" applyFont="1" applyBorder="1" applyAlignment="1">
      <alignment horizontal="center" vertical="center"/>
    </xf>
    <xf numFmtId="0" fontId="6" fillId="32" borderId="11" xfId="0" applyFont="1" applyFill="1" applyBorder="1" applyAlignment="1">
      <alignment horizontal="center" vertical="center"/>
    </xf>
    <xf numFmtId="0" fontId="6" fillId="32" borderId="12" xfId="0" applyFont="1" applyFill="1" applyBorder="1" applyAlignment="1">
      <alignment horizontal="center" vertical="center"/>
    </xf>
    <xf numFmtId="0" fontId="3" fillId="32" borderId="28" xfId="0" applyFont="1" applyFill="1" applyBorder="1" applyAlignment="1">
      <alignment horizontal="left" vertical="center"/>
    </xf>
    <xf numFmtId="0" fontId="3" fillId="0" borderId="12" xfId="0" applyFont="1" applyBorder="1" applyAlignment="1">
      <alignment horizontal="center" vertical="center" wrapText="1"/>
    </xf>
    <xf numFmtId="0" fontId="3" fillId="0" borderId="35" xfId="0" applyFont="1" applyBorder="1" applyAlignment="1">
      <alignment horizontal="center" vertical="center"/>
    </xf>
    <xf numFmtId="0" fontId="6" fillId="32" borderId="12" xfId="0" applyFont="1" applyFill="1" applyBorder="1" applyAlignment="1">
      <alignment horizontal="left" vertical="center"/>
    </xf>
    <xf numFmtId="0" fontId="3" fillId="32" borderId="12" xfId="0" applyFont="1" applyFill="1" applyBorder="1" applyAlignment="1">
      <alignment horizontal="center" vertical="center"/>
    </xf>
    <xf numFmtId="0" fontId="6" fillId="32" borderId="29" xfId="0" applyFont="1" applyFill="1" applyBorder="1" applyAlignment="1">
      <alignment horizontal="center" vertical="center"/>
    </xf>
    <xf numFmtId="0" fontId="3" fillId="0" borderId="48" xfId="0" applyFont="1" applyBorder="1" applyAlignment="1">
      <alignment horizontal="center" vertical="center" wrapText="1"/>
    </xf>
    <xf numFmtId="0" fontId="2" fillId="36" borderId="12" xfId="0" applyFont="1" applyFill="1" applyBorder="1" applyAlignment="1">
      <alignment horizontal="center" vertical="center" wrapText="1"/>
    </xf>
    <xf numFmtId="0" fontId="3" fillId="36" borderId="12" xfId="0" applyFont="1" applyFill="1" applyBorder="1" applyAlignment="1">
      <alignment horizontal="center" vertical="center" wrapText="1"/>
    </xf>
    <xf numFmtId="0" fontId="9" fillId="32" borderId="12" xfId="0" applyFont="1" applyFill="1" applyBorder="1" applyAlignment="1">
      <alignment horizontal="center" vertical="center" wrapText="1"/>
    </xf>
    <xf numFmtId="0" fontId="9" fillId="32" borderId="35" xfId="0" applyFont="1" applyFill="1" applyBorder="1" applyAlignment="1">
      <alignment horizontal="center" vertical="center" wrapText="1"/>
    </xf>
    <xf numFmtId="0" fontId="9" fillId="32" borderId="12" xfId="0" applyFont="1" applyFill="1" applyBorder="1" applyAlignment="1">
      <alignment horizontal="center" vertical="center"/>
    </xf>
    <xf numFmtId="0" fontId="9" fillId="32" borderId="35" xfId="0" applyFont="1" applyFill="1" applyBorder="1" applyAlignment="1">
      <alignment horizontal="center" vertical="center"/>
    </xf>
    <xf numFmtId="0" fontId="2" fillId="32" borderId="12" xfId="0" applyFont="1" applyFill="1" applyBorder="1" applyAlignment="1">
      <alignment horizontal="center" vertical="center" wrapText="1"/>
    </xf>
    <xf numFmtId="0" fontId="2" fillId="32" borderId="17" xfId="0" applyFont="1" applyFill="1" applyBorder="1" applyAlignment="1">
      <alignment horizontal="center" vertical="center" wrapText="1"/>
    </xf>
    <xf numFmtId="0" fontId="5" fillId="0" borderId="82" xfId="40" applyFont="1" applyFill="1" applyBorder="1" applyAlignment="1">
      <alignment horizontal="left" vertical="top"/>
    </xf>
    <xf numFmtId="0" fontId="5" fillId="0" borderId="12" xfId="40" applyFont="1" applyFill="1" applyBorder="1" applyAlignment="1">
      <alignment horizontal="left" vertical="top"/>
    </xf>
    <xf numFmtId="0" fontId="5" fillId="0" borderId="83" xfId="40" applyFont="1" applyFill="1" applyBorder="1" applyAlignment="1">
      <alignment horizontal="left" vertical="top"/>
    </xf>
    <xf numFmtId="0" fontId="2" fillId="32" borderId="35" xfId="0" applyFont="1" applyFill="1" applyBorder="1" applyAlignment="1">
      <alignment horizontal="left" vertical="center" wrapText="1"/>
    </xf>
    <xf numFmtId="0" fontId="2" fillId="32" borderId="76" xfId="0" applyFont="1" applyFill="1" applyBorder="1" applyAlignment="1">
      <alignment horizontal="left" vertical="center" wrapText="1"/>
    </xf>
    <xf numFmtId="0" fontId="6" fillId="0" borderId="99" xfId="40" applyFont="1" applyFill="1" applyBorder="1" applyAlignment="1">
      <alignment horizontal="left" vertical="top"/>
    </xf>
    <xf numFmtId="0" fontId="6" fillId="0" borderId="76" xfId="40" applyFont="1" applyFill="1" applyBorder="1" applyAlignment="1">
      <alignment horizontal="left" vertical="top"/>
    </xf>
    <xf numFmtId="0" fontId="6" fillId="0" borderId="44" xfId="40" applyFont="1" applyFill="1" applyBorder="1" applyAlignment="1">
      <alignment horizontal="left" vertical="top"/>
    </xf>
    <xf numFmtId="0" fontId="6" fillId="0" borderId="67" xfId="40" applyFont="1" applyFill="1" applyBorder="1" applyAlignment="1">
      <alignment horizontal="left" vertical="top"/>
    </xf>
    <xf numFmtId="0" fontId="5" fillId="32" borderId="12" xfId="40" applyFont="1" applyFill="1" applyBorder="1" applyAlignment="1">
      <alignment horizontal="left" vertical="center" wrapText="1"/>
    </xf>
    <xf numFmtId="0" fontId="5" fillId="32" borderId="35" xfId="40" applyFont="1" applyFill="1" applyBorder="1" applyAlignment="1">
      <alignment horizontal="left" vertical="center" wrapText="1"/>
    </xf>
    <xf numFmtId="169" fontId="5" fillId="32" borderId="12" xfId="40" applyNumberFormat="1" applyFont="1" applyFill="1" applyBorder="1" applyAlignment="1">
      <alignment horizontal="center" vertical="center" wrapText="1"/>
    </xf>
    <xf numFmtId="169" fontId="5" fillId="32" borderId="35" xfId="40" applyNumberFormat="1" applyFont="1" applyFill="1" applyBorder="1" applyAlignment="1">
      <alignment horizontal="center" vertical="center" wrapText="1"/>
    </xf>
    <xf numFmtId="0" fontId="6" fillId="0" borderId="81" xfId="40" applyFont="1" applyFill="1" applyBorder="1" applyAlignment="1">
      <alignment horizontal="left" vertical="top"/>
    </xf>
    <xf numFmtId="0" fontId="6" fillId="0" borderId="35" xfId="40" applyFont="1" applyFill="1" applyBorder="1" applyAlignment="1">
      <alignment horizontal="left" vertical="top"/>
    </xf>
    <xf numFmtId="0" fontId="3" fillId="0" borderId="0" xfId="48" applyFont="1" applyFill="1" applyBorder="1" applyAlignment="1">
      <alignment horizontal="left" vertical="center" wrapText="1"/>
    </xf>
    <xf numFmtId="0" fontId="3" fillId="32" borderId="0" xfId="48" applyFont="1" applyFill="1" applyAlignment="1">
      <alignment horizontal="left" vertical="center" wrapText="1"/>
    </xf>
    <xf numFmtId="0" fontId="3" fillId="0" borderId="0" xfId="48" applyFont="1" applyFill="1" applyAlignment="1">
      <alignment horizontal="left" vertical="center" wrapText="1"/>
    </xf>
    <xf numFmtId="0" fontId="39" fillId="0" borderId="0" xfId="48" applyFont="1" applyFill="1" applyAlignment="1">
      <alignment horizontal="left" vertical="center" wrapText="1"/>
    </xf>
    <xf numFmtId="0" fontId="29" fillId="0" borderId="0" xfId="48" applyFont="1" applyFill="1" applyBorder="1" applyAlignment="1">
      <alignment horizontal="center" vertical="center" wrapText="1"/>
    </xf>
    <xf numFmtId="0" fontId="3" fillId="0" borderId="0" xfId="48" applyFont="1" applyFill="1" applyBorder="1" applyAlignment="1">
      <alignment horizontal="left" vertical="top" wrapText="1"/>
    </xf>
    <xf numFmtId="0" fontId="29" fillId="7" borderId="12" xfId="48" applyFont="1" applyFill="1" applyBorder="1" applyAlignment="1">
      <alignment horizontal="center" vertical="center" wrapText="1"/>
    </xf>
    <xf numFmtId="0" fontId="30" fillId="3" borderId="12" xfId="48" applyFont="1" applyFill="1" applyBorder="1" applyAlignment="1">
      <alignment horizontal="center" vertical="center" wrapText="1"/>
    </xf>
    <xf numFmtId="0" fontId="30" fillId="46" borderId="12" xfId="48" applyFont="1" applyFill="1" applyBorder="1" applyAlignment="1">
      <alignment horizontal="center" vertical="center" wrapText="1"/>
    </xf>
    <xf numFmtId="0" fontId="29" fillId="39" borderId="12" xfId="48" applyFont="1" applyFill="1" applyBorder="1" applyAlignment="1">
      <alignment horizontal="center" vertical="center" wrapText="1"/>
    </xf>
    <xf numFmtId="0" fontId="30" fillId="35" borderId="12" xfId="48" applyFont="1" applyFill="1" applyBorder="1" applyAlignment="1">
      <alignment horizontal="center" vertical="center" wrapText="1"/>
    </xf>
    <xf numFmtId="0" fontId="30" fillId="47" borderId="12" xfId="48" applyFont="1" applyFill="1" applyBorder="1" applyAlignment="1">
      <alignment horizontal="center" vertical="center" wrapText="1"/>
    </xf>
    <xf numFmtId="0" fontId="29" fillId="3" borderId="12" xfId="48" applyFont="1" applyFill="1" applyBorder="1" applyAlignment="1">
      <alignment horizontal="center" vertical="center" wrapText="1"/>
    </xf>
    <xf numFmtId="0" fontId="29" fillId="35" borderId="12" xfId="48" applyFont="1" applyFill="1" applyBorder="1" applyAlignment="1">
      <alignment horizontal="center" vertical="center" wrapText="1"/>
    </xf>
    <xf numFmtId="0" fontId="30" fillId="0" borderId="0" xfId="0" applyFont="1" applyAlignment="1" applyProtection="1">
      <alignment horizontal="left"/>
      <protection locked="0"/>
    </xf>
    <xf numFmtId="0" fontId="32" fillId="37" borderId="37" xfId="0" applyFont="1" applyFill="1" applyBorder="1" applyAlignment="1">
      <alignment horizontal="left" vertical="center" wrapText="1"/>
    </xf>
    <xf numFmtId="0" fontId="32" fillId="37" borderId="70" xfId="0" applyFont="1" applyFill="1" applyBorder="1" applyAlignment="1">
      <alignment horizontal="left" vertical="center" wrapText="1"/>
    </xf>
    <xf numFmtId="0" fontId="32" fillId="37" borderId="38" xfId="0" applyFont="1" applyFill="1" applyBorder="1" applyAlignment="1">
      <alignment horizontal="left" vertical="center" wrapText="1"/>
    </xf>
    <xf numFmtId="0" fontId="32" fillId="37" borderId="50" xfId="0" applyFont="1" applyFill="1" applyBorder="1" applyAlignment="1">
      <alignment horizontal="left" vertical="center" wrapText="1"/>
    </xf>
    <xf numFmtId="0" fontId="32" fillId="37" borderId="71" xfId="0" applyFont="1" applyFill="1" applyBorder="1" applyAlignment="1">
      <alignment horizontal="left" vertical="center" wrapText="1"/>
    </xf>
    <xf numFmtId="0" fontId="32" fillId="37" borderId="49" xfId="0" applyFont="1" applyFill="1" applyBorder="1" applyAlignment="1">
      <alignment horizontal="left" vertical="center" wrapText="1"/>
    </xf>
    <xf numFmtId="1" fontId="33" fillId="0" borderId="35" xfId="1" applyNumberFormat="1" applyFont="1" applyBorder="1" applyAlignment="1">
      <alignment horizontal="center" vertical="center" wrapText="1"/>
    </xf>
    <xf numFmtId="1" fontId="33" fillId="0" borderId="48" xfId="1" applyNumberFormat="1" applyFont="1" applyBorder="1" applyAlignment="1">
      <alignment horizontal="center" vertical="center" wrapText="1"/>
    </xf>
    <xf numFmtId="0" fontId="0" fillId="0" borderId="12" xfId="0" applyFill="1" applyBorder="1" applyAlignment="1" applyProtection="1">
      <alignment horizontal="left"/>
      <protection locked="0"/>
    </xf>
    <xf numFmtId="164" fontId="33" fillId="0" borderId="35" xfId="1" applyNumberFormat="1" applyFont="1" applyBorder="1" applyAlignment="1">
      <alignment horizontal="center" vertical="center" wrapText="1"/>
    </xf>
    <xf numFmtId="164" fontId="33" fillId="0" borderId="48" xfId="1" applyNumberFormat="1" applyFont="1" applyBorder="1" applyAlignment="1">
      <alignment horizontal="center" vertical="center" wrapText="1"/>
    </xf>
    <xf numFmtId="0" fontId="32" fillId="37" borderId="12" xfId="0" applyFont="1" applyFill="1" applyBorder="1" applyAlignment="1">
      <alignment horizontal="left" vertical="center" wrapText="1"/>
    </xf>
    <xf numFmtId="1" fontId="33" fillId="0" borderId="12" xfId="1" applyNumberFormat="1" applyFont="1" applyFill="1" applyBorder="1" applyAlignment="1">
      <alignment horizontal="center" vertical="center" wrapText="1"/>
    </xf>
    <xf numFmtId="1" fontId="33" fillId="0" borderId="12" xfId="1" applyNumberFormat="1" applyFont="1" applyBorder="1" applyAlignment="1">
      <alignment horizontal="center" vertical="center" wrapText="1"/>
    </xf>
    <xf numFmtId="0" fontId="0" fillId="0" borderId="29" xfId="0" applyBorder="1" applyAlignment="1">
      <alignment horizontal="left" vertical="center" wrapText="1"/>
    </xf>
    <xf numFmtId="0" fontId="0" fillId="0" borderId="12" xfId="0" applyBorder="1" applyAlignment="1">
      <alignment horizontal="left" vertical="center" wrapText="1"/>
    </xf>
    <xf numFmtId="0" fontId="0" fillId="0" borderId="69" xfId="0" applyBorder="1" applyAlignment="1">
      <alignment horizontal="left" vertical="center" wrapText="1"/>
    </xf>
    <xf numFmtId="0" fontId="0" fillId="0" borderId="69" xfId="0" applyFill="1" applyBorder="1" applyAlignment="1">
      <alignment horizontal="left" vertical="center" wrapText="1"/>
    </xf>
    <xf numFmtId="0" fontId="0" fillId="0" borderId="29" xfId="0" applyFill="1" applyBorder="1" applyAlignment="1">
      <alignment horizontal="left" vertical="center" wrapText="1"/>
    </xf>
    <xf numFmtId="0" fontId="2" fillId="9" borderId="12" xfId="0" applyFont="1" applyFill="1" applyBorder="1" applyAlignment="1">
      <alignment horizontal="center" vertical="center" wrapText="1"/>
    </xf>
    <xf numFmtId="0" fontId="3" fillId="9" borderId="35" xfId="0" applyFont="1" applyFill="1" applyBorder="1" applyAlignment="1">
      <alignment horizontal="center" textRotation="90" wrapText="1"/>
    </xf>
    <xf numFmtId="0" fontId="3" fillId="9" borderId="44" xfId="0" applyFont="1" applyFill="1" applyBorder="1" applyAlignment="1">
      <alignment horizontal="center" textRotation="90" wrapText="1"/>
    </xf>
    <xf numFmtId="0" fontId="29" fillId="0" borderId="0" xfId="0" applyFont="1" applyAlignment="1">
      <alignment vertical="center"/>
    </xf>
  </cellXfs>
  <cellStyles count="50">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Bad 2" xfId="28"/>
    <cellStyle name="Calculation 2" xfId="29"/>
    <cellStyle name="Check Cell 2" xfId="30"/>
    <cellStyle name="Comma" xfId="3" builtinId="3"/>
    <cellStyle name="Explanatory Text 2" xfId="31"/>
    <cellStyle name="Good 2" xfId="32"/>
    <cellStyle name="Heading 1 2" xfId="33"/>
    <cellStyle name="Heading 2 2" xfId="34"/>
    <cellStyle name="Heading 3 2" xfId="35"/>
    <cellStyle name="Heading 4 2" xfId="36"/>
    <cellStyle name="Hyperlink" xfId="2" builtinId="8"/>
    <cellStyle name="Input 2" xfId="37"/>
    <cellStyle name="Linked Cell 2" xfId="38"/>
    <cellStyle name="Neutral 2" xfId="39"/>
    <cellStyle name="Normal" xfId="0" builtinId="0"/>
    <cellStyle name="Normal 2" xfId="40"/>
    <cellStyle name="Normal 3" xfId="41"/>
    <cellStyle name="Normal 4" xfId="48"/>
    <cellStyle name="Note 2" xfId="42"/>
    <cellStyle name="Output 2" xfId="43"/>
    <cellStyle name="Percent" xfId="1" builtinId="5"/>
    <cellStyle name="Percent 2" xfId="44"/>
    <cellStyle name="Percent 3" xfId="49"/>
    <cellStyle name="Title 2" xfId="45"/>
    <cellStyle name="Total 2" xfId="46"/>
    <cellStyle name="Warning Text 2" xfId="47"/>
  </cellStyles>
  <dxfs count="713">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patternType="none">
          <bgColor auto="1"/>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ont>
        <b/>
        <i val="0"/>
      </font>
      <fill>
        <patternFill>
          <bgColor theme="9" tint="0.39994506668294322"/>
        </patternFill>
      </fill>
    </dxf>
    <dxf>
      <font>
        <b/>
        <i val="0"/>
      </font>
      <fill>
        <patternFill>
          <bgColor rgb="FFFF0000"/>
        </patternFill>
      </fill>
    </dxf>
    <dxf>
      <fill>
        <patternFill>
          <bgColor theme="6" tint="0.59996337778862885"/>
        </patternFill>
      </fill>
    </dxf>
    <dxf>
      <font>
        <b/>
        <i val="0"/>
      </font>
      <fill>
        <patternFill>
          <bgColor theme="6" tint="0.39994506668294322"/>
        </patternFill>
      </fill>
    </dxf>
    <dxf>
      <font>
        <b/>
        <i val="0"/>
      </font>
      <fill>
        <patternFill>
          <bgColor rgb="FF92D050"/>
        </patternFill>
      </fill>
    </dxf>
    <dxf>
      <fill>
        <patternFill>
          <bgColor theme="9" tint="0.59996337778862885"/>
        </patternFill>
      </fill>
    </dxf>
    <dxf>
      <fill>
        <patternFill>
          <bgColor theme="9" tint="0.39994506668294322"/>
        </patternFill>
      </fill>
    </dxf>
    <dxf>
      <fill>
        <patternFill>
          <bgColor rgb="FFFF0000"/>
        </patternFill>
      </fill>
    </dxf>
    <dxf>
      <fill>
        <patternFill>
          <bgColor theme="6" tint="0.59996337778862885"/>
        </patternFill>
      </fill>
    </dxf>
    <dxf>
      <fill>
        <patternFill>
          <bgColor theme="6" tint="0.39994506668294322"/>
        </patternFill>
      </fill>
    </dxf>
    <dxf>
      <fill>
        <patternFill>
          <bgColor rgb="FF92D050"/>
        </patternFill>
      </fill>
    </dxf>
    <dxf>
      <fill>
        <patternFill>
          <bgColor theme="9" tint="0.59996337778862885"/>
        </patternFill>
      </fill>
    </dxf>
    <dxf>
      <fill>
        <patternFill>
          <bgColor theme="9" tint="0.39994506668294322"/>
        </patternFill>
      </fill>
    </dxf>
    <dxf>
      <fill>
        <patternFill>
          <bgColor rgb="FFFF0000"/>
        </patternFill>
      </fill>
    </dxf>
    <dxf>
      <fill>
        <patternFill>
          <bgColor theme="6" tint="0.59996337778862885"/>
        </patternFill>
      </fill>
    </dxf>
    <dxf>
      <fill>
        <patternFill>
          <bgColor theme="6" tint="0.39994506668294322"/>
        </patternFill>
      </fill>
    </dxf>
    <dxf>
      <fill>
        <patternFill>
          <bgColor rgb="FF92D050"/>
        </patternFill>
      </fill>
    </dxf>
    <dxf>
      <fill>
        <patternFill>
          <bgColor theme="9" tint="0.59996337778862885"/>
        </patternFill>
      </fill>
    </dxf>
    <dxf>
      <fill>
        <patternFill>
          <bgColor theme="9" tint="0.39994506668294322"/>
        </patternFill>
      </fill>
    </dxf>
    <dxf>
      <fill>
        <patternFill>
          <bgColor rgb="FFFF0000"/>
        </patternFill>
      </fill>
    </dxf>
    <dxf>
      <fill>
        <patternFill>
          <bgColor theme="6" tint="0.59996337778862885"/>
        </patternFill>
      </fill>
    </dxf>
    <dxf>
      <fill>
        <patternFill>
          <bgColor theme="6" tint="0.39994506668294322"/>
        </patternFill>
      </fill>
    </dxf>
    <dxf>
      <fill>
        <patternFill>
          <bgColor rgb="FF92D050"/>
        </patternFill>
      </fill>
    </dxf>
    <dxf>
      <fill>
        <patternFill>
          <bgColor theme="9" tint="0.59996337778862885"/>
        </patternFill>
      </fill>
    </dxf>
    <dxf>
      <fill>
        <patternFill>
          <bgColor theme="9" tint="0.39994506668294322"/>
        </patternFill>
      </fill>
    </dxf>
    <dxf>
      <fill>
        <patternFill>
          <bgColor rgb="FFFF0000"/>
        </patternFill>
      </fill>
    </dxf>
    <dxf>
      <fill>
        <patternFill>
          <bgColor theme="6" tint="0.59996337778862885"/>
        </patternFill>
      </fill>
    </dxf>
    <dxf>
      <fill>
        <patternFill>
          <bgColor theme="6" tint="0.39994506668294322"/>
        </patternFill>
      </fill>
    </dxf>
    <dxf>
      <fill>
        <patternFill>
          <bgColor rgb="FF92D050"/>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theme="1"/>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ont>
        <color theme="1"/>
      </font>
      <fill>
        <patternFill>
          <bgColor theme="9" tint="0.39994506668294322"/>
        </patternFill>
      </fill>
    </dxf>
    <dxf>
      <fill>
        <patternFill>
          <bgColor theme="6" tint="0.39994506668294322"/>
        </patternFill>
      </fill>
    </dxf>
    <dxf>
      <fill>
        <patternFill>
          <bgColor theme="5" tint="0.39994506668294322"/>
        </patternFill>
      </fill>
    </dxf>
    <dxf>
      <font>
        <color theme="1"/>
      </font>
      <fill>
        <patternFill>
          <bgColor theme="9" tint="0.39994506668294322"/>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9"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5.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40"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200" b="1" i="0" baseline="0">
                <a:effectLst/>
                <a:latin typeface="Arial" panose="020B0604020202020204" pitchFamily="34" charset="0"/>
                <a:cs typeface="Arial" panose="020B0604020202020204" pitchFamily="34" charset="0"/>
              </a:rPr>
              <a:t>Different areas of SEN/D specialism for NEF and 2Help Providers </a:t>
            </a:r>
            <a:endParaRPr lang="en-GB" sz="1200">
              <a:effectLst/>
              <a:latin typeface="Arial" panose="020B0604020202020204" pitchFamily="34" charset="0"/>
              <a:cs typeface="Arial" panose="020B0604020202020204" pitchFamily="34" charset="0"/>
            </a:endParaRPr>
          </a:p>
        </c:rich>
      </c:tx>
      <c:overlay val="0"/>
    </c:title>
    <c:autoTitleDeleted val="0"/>
    <c:plotArea>
      <c:layout/>
      <c:barChart>
        <c:barDir val="col"/>
        <c:grouping val="clustered"/>
        <c:varyColors val="0"/>
        <c:ser>
          <c:idx val="0"/>
          <c:order val="0"/>
          <c:tx>
            <c:strRef>
              <c:f>'4i - AA SEND Experience'!$B$3</c:f>
              <c:strCache>
                <c:ptCount val="1"/>
                <c:pt idx="0">
                  <c:v>Cognitive &amp; Learning</c:v>
                </c:pt>
              </c:strCache>
            </c:strRef>
          </c:tx>
          <c:invertIfNegative val="0"/>
          <c:cat>
            <c:strRef>
              <c:f>'4i - AA SEND Experience'!$A$4:$A$7</c:f>
              <c:strCache>
                <c:ptCount val="4"/>
                <c:pt idx="0">
                  <c:v>Physical Access</c:v>
                </c:pt>
                <c:pt idx="1">
                  <c:v>Specialist Resources</c:v>
                </c:pt>
                <c:pt idx="2">
                  <c:v>Staffing Levels</c:v>
                </c:pt>
                <c:pt idx="3">
                  <c:v>Staff Experience</c:v>
                </c:pt>
              </c:strCache>
            </c:strRef>
          </c:cat>
          <c:val>
            <c:numRef>
              <c:f>'4i - AA SEND Experience'!$B$4:$B$7</c:f>
              <c:numCache>
                <c:formatCode>General</c:formatCode>
                <c:ptCount val="4"/>
                <c:pt idx="0">
                  <c:v>223</c:v>
                </c:pt>
                <c:pt idx="1">
                  <c:v>223</c:v>
                </c:pt>
                <c:pt idx="2">
                  <c:v>217</c:v>
                </c:pt>
                <c:pt idx="3">
                  <c:v>219</c:v>
                </c:pt>
              </c:numCache>
            </c:numRef>
          </c:val>
        </c:ser>
        <c:ser>
          <c:idx val="1"/>
          <c:order val="1"/>
          <c:tx>
            <c:strRef>
              <c:f>'4i - AA SEND Experience'!$C$3</c:f>
              <c:strCache>
                <c:ptCount val="1"/>
                <c:pt idx="0">
                  <c:v>Social, Emotional and Behavioural</c:v>
                </c:pt>
              </c:strCache>
            </c:strRef>
          </c:tx>
          <c:invertIfNegative val="0"/>
          <c:cat>
            <c:strRef>
              <c:f>'4i - AA SEND Experience'!$A$4:$A$7</c:f>
              <c:strCache>
                <c:ptCount val="4"/>
                <c:pt idx="0">
                  <c:v>Physical Access</c:v>
                </c:pt>
                <c:pt idx="1">
                  <c:v>Specialist Resources</c:v>
                </c:pt>
                <c:pt idx="2">
                  <c:v>Staffing Levels</c:v>
                </c:pt>
                <c:pt idx="3">
                  <c:v>Staff Experience</c:v>
                </c:pt>
              </c:strCache>
            </c:strRef>
          </c:cat>
          <c:val>
            <c:numRef>
              <c:f>'4i - AA SEND Experience'!$C$4:$C$7</c:f>
              <c:numCache>
                <c:formatCode>General</c:formatCode>
                <c:ptCount val="4"/>
                <c:pt idx="0">
                  <c:v>224</c:v>
                </c:pt>
                <c:pt idx="1">
                  <c:v>228</c:v>
                </c:pt>
                <c:pt idx="2">
                  <c:v>209</c:v>
                </c:pt>
                <c:pt idx="3">
                  <c:v>224</c:v>
                </c:pt>
              </c:numCache>
            </c:numRef>
          </c:val>
        </c:ser>
        <c:ser>
          <c:idx val="2"/>
          <c:order val="2"/>
          <c:tx>
            <c:strRef>
              <c:f>'4i - AA SEND Experience'!$D$3</c:f>
              <c:strCache>
                <c:ptCount val="1"/>
                <c:pt idx="0">
                  <c:v>Communication and Interaction</c:v>
                </c:pt>
              </c:strCache>
            </c:strRef>
          </c:tx>
          <c:invertIfNegative val="0"/>
          <c:cat>
            <c:strRef>
              <c:f>'4i - AA SEND Experience'!$A$4:$A$7</c:f>
              <c:strCache>
                <c:ptCount val="4"/>
                <c:pt idx="0">
                  <c:v>Physical Access</c:v>
                </c:pt>
                <c:pt idx="1">
                  <c:v>Specialist Resources</c:v>
                </c:pt>
                <c:pt idx="2">
                  <c:v>Staffing Levels</c:v>
                </c:pt>
                <c:pt idx="3">
                  <c:v>Staff Experience</c:v>
                </c:pt>
              </c:strCache>
            </c:strRef>
          </c:cat>
          <c:val>
            <c:numRef>
              <c:f>'4i - AA SEND Experience'!$D$4:$D$7</c:f>
              <c:numCache>
                <c:formatCode>General</c:formatCode>
                <c:ptCount val="4"/>
                <c:pt idx="0">
                  <c:v>239</c:v>
                </c:pt>
                <c:pt idx="1">
                  <c:v>239</c:v>
                </c:pt>
                <c:pt idx="2">
                  <c:v>233</c:v>
                </c:pt>
                <c:pt idx="3">
                  <c:v>242</c:v>
                </c:pt>
              </c:numCache>
            </c:numRef>
          </c:val>
        </c:ser>
        <c:ser>
          <c:idx val="3"/>
          <c:order val="3"/>
          <c:tx>
            <c:strRef>
              <c:f>'4i - AA SEND Experience'!$E$3</c:f>
              <c:strCache>
                <c:ptCount val="1"/>
                <c:pt idx="0">
                  <c:v>Sensory</c:v>
                </c:pt>
              </c:strCache>
            </c:strRef>
          </c:tx>
          <c:invertIfNegative val="0"/>
          <c:cat>
            <c:strRef>
              <c:f>'4i - AA SEND Experience'!$A$4:$A$7</c:f>
              <c:strCache>
                <c:ptCount val="4"/>
                <c:pt idx="0">
                  <c:v>Physical Access</c:v>
                </c:pt>
                <c:pt idx="1">
                  <c:v>Specialist Resources</c:v>
                </c:pt>
                <c:pt idx="2">
                  <c:v>Staffing Levels</c:v>
                </c:pt>
                <c:pt idx="3">
                  <c:v>Staff Experience</c:v>
                </c:pt>
              </c:strCache>
            </c:strRef>
          </c:cat>
          <c:val>
            <c:numRef>
              <c:f>'4i - AA SEND Experience'!$E$4:$E$7</c:f>
              <c:numCache>
                <c:formatCode>General</c:formatCode>
                <c:ptCount val="4"/>
                <c:pt idx="0">
                  <c:v>175</c:v>
                </c:pt>
                <c:pt idx="1">
                  <c:v>157</c:v>
                </c:pt>
                <c:pt idx="2">
                  <c:v>160</c:v>
                </c:pt>
                <c:pt idx="3">
                  <c:v>163</c:v>
                </c:pt>
              </c:numCache>
            </c:numRef>
          </c:val>
        </c:ser>
        <c:ser>
          <c:idx val="4"/>
          <c:order val="4"/>
          <c:tx>
            <c:strRef>
              <c:f>'4i - AA SEND Experience'!$F$3</c:f>
              <c:strCache>
                <c:ptCount val="1"/>
                <c:pt idx="0">
                  <c:v>Physical</c:v>
                </c:pt>
              </c:strCache>
            </c:strRef>
          </c:tx>
          <c:invertIfNegative val="0"/>
          <c:cat>
            <c:strRef>
              <c:f>'4i - AA SEND Experience'!$A$4:$A$7</c:f>
              <c:strCache>
                <c:ptCount val="4"/>
                <c:pt idx="0">
                  <c:v>Physical Access</c:v>
                </c:pt>
                <c:pt idx="1">
                  <c:v>Specialist Resources</c:v>
                </c:pt>
                <c:pt idx="2">
                  <c:v>Staffing Levels</c:v>
                </c:pt>
                <c:pt idx="3">
                  <c:v>Staff Experience</c:v>
                </c:pt>
              </c:strCache>
            </c:strRef>
          </c:cat>
          <c:val>
            <c:numRef>
              <c:f>'4i - AA SEND Experience'!$F$4:$F$7</c:f>
              <c:numCache>
                <c:formatCode>General</c:formatCode>
                <c:ptCount val="4"/>
                <c:pt idx="0">
                  <c:v>163</c:v>
                </c:pt>
                <c:pt idx="1">
                  <c:v>139</c:v>
                </c:pt>
                <c:pt idx="2">
                  <c:v>146</c:v>
                </c:pt>
                <c:pt idx="3">
                  <c:v>143</c:v>
                </c:pt>
              </c:numCache>
            </c:numRef>
          </c:val>
        </c:ser>
        <c:ser>
          <c:idx val="5"/>
          <c:order val="5"/>
          <c:tx>
            <c:strRef>
              <c:f>'4i - AA SEND Experience'!$G$3</c:f>
              <c:strCache>
                <c:ptCount val="1"/>
                <c:pt idx="0">
                  <c:v>Medical Condition / Symptom</c:v>
                </c:pt>
              </c:strCache>
            </c:strRef>
          </c:tx>
          <c:invertIfNegative val="0"/>
          <c:cat>
            <c:strRef>
              <c:f>'4i - AA SEND Experience'!$A$4:$A$7</c:f>
              <c:strCache>
                <c:ptCount val="4"/>
                <c:pt idx="0">
                  <c:v>Physical Access</c:v>
                </c:pt>
                <c:pt idx="1">
                  <c:v>Specialist Resources</c:v>
                </c:pt>
                <c:pt idx="2">
                  <c:v>Staffing Levels</c:v>
                </c:pt>
                <c:pt idx="3">
                  <c:v>Staff Experience</c:v>
                </c:pt>
              </c:strCache>
            </c:strRef>
          </c:cat>
          <c:val>
            <c:numRef>
              <c:f>'4i - AA SEND Experience'!$G$4:$G$7</c:f>
              <c:numCache>
                <c:formatCode>General</c:formatCode>
                <c:ptCount val="4"/>
                <c:pt idx="0">
                  <c:v>166</c:v>
                </c:pt>
                <c:pt idx="1">
                  <c:v>141</c:v>
                </c:pt>
                <c:pt idx="2">
                  <c:v>138</c:v>
                </c:pt>
                <c:pt idx="3">
                  <c:v>137</c:v>
                </c:pt>
              </c:numCache>
            </c:numRef>
          </c:val>
        </c:ser>
        <c:ser>
          <c:idx val="6"/>
          <c:order val="6"/>
          <c:tx>
            <c:strRef>
              <c:f>'4i - AA SEND Experience'!$H$3</c:f>
              <c:strCache>
                <c:ptCount val="1"/>
                <c:pt idx="0">
                  <c:v>Other</c:v>
                </c:pt>
              </c:strCache>
            </c:strRef>
          </c:tx>
          <c:invertIfNegative val="0"/>
          <c:cat>
            <c:strRef>
              <c:f>'4i - AA SEND Experience'!$A$4:$A$7</c:f>
              <c:strCache>
                <c:ptCount val="4"/>
                <c:pt idx="0">
                  <c:v>Physical Access</c:v>
                </c:pt>
                <c:pt idx="1">
                  <c:v>Specialist Resources</c:v>
                </c:pt>
                <c:pt idx="2">
                  <c:v>Staffing Levels</c:v>
                </c:pt>
                <c:pt idx="3">
                  <c:v>Staff Experience</c:v>
                </c:pt>
              </c:strCache>
            </c:strRef>
          </c:cat>
          <c:val>
            <c:numRef>
              <c:f>'4i - AA SEND Experience'!$H$4:$H$7</c:f>
              <c:numCache>
                <c:formatCode>General</c:formatCode>
                <c:ptCount val="4"/>
                <c:pt idx="0">
                  <c:v>23</c:v>
                </c:pt>
                <c:pt idx="1">
                  <c:v>19</c:v>
                </c:pt>
                <c:pt idx="2">
                  <c:v>23</c:v>
                </c:pt>
                <c:pt idx="3">
                  <c:v>20</c:v>
                </c:pt>
              </c:numCache>
            </c:numRef>
          </c:val>
        </c:ser>
        <c:dLbls>
          <c:showLegendKey val="0"/>
          <c:showVal val="0"/>
          <c:showCatName val="0"/>
          <c:showSerName val="0"/>
          <c:showPercent val="0"/>
          <c:showBubbleSize val="0"/>
        </c:dLbls>
        <c:gapWidth val="106"/>
        <c:overlap val="-26"/>
        <c:axId val="238059520"/>
        <c:axId val="238061056"/>
      </c:barChart>
      <c:catAx>
        <c:axId val="238059520"/>
        <c:scaling>
          <c:orientation val="minMax"/>
        </c:scaling>
        <c:delete val="0"/>
        <c:axPos val="b"/>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238061056"/>
        <c:crosses val="autoZero"/>
        <c:auto val="1"/>
        <c:lblAlgn val="ctr"/>
        <c:lblOffset val="100"/>
        <c:tickMarkSkip val="1"/>
        <c:noMultiLvlLbl val="0"/>
      </c:catAx>
      <c:valAx>
        <c:axId val="238061056"/>
        <c:scaling>
          <c:orientation val="minMax"/>
        </c:scaling>
        <c:delete val="0"/>
        <c:axPos val="l"/>
        <c:majorGridlines/>
        <c:numFmt formatCode="General"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238059520"/>
        <c:crosses val="autoZero"/>
        <c:crossBetween val="between"/>
      </c:valAx>
    </c:plotArea>
    <c:legend>
      <c:legendPos val="r"/>
      <c:overlay val="0"/>
      <c:txPr>
        <a:bodyPr/>
        <a:lstStyle/>
        <a:p>
          <a:pPr>
            <a:defRPr>
              <a:latin typeface="Arial" panose="020B0604020202020204" pitchFamily="34" charset="0"/>
              <a:cs typeface="Arial" panose="020B0604020202020204" pitchFamily="34" charset="0"/>
            </a:defRPr>
          </a:pPr>
          <a:endParaRPr lang="en-US"/>
        </a:p>
      </c:txPr>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161924</xdr:colOff>
      <xdr:row>63</xdr:row>
      <xdr:rowOff>128586</xdr:rowOff>
    </xdr:from>
    <xdr:to>
      <xdr:col>7</xdr:col>
      <xdr:colOff>57149</xdr:colOff>
      <xdr:row>85</xdr:row>
      <xdr:rowOff>85725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hildcareAudit/2014-15/CSA/Data%20Profiles/2016-02-01_CSA_Profiles_(jo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F Total Providers"/>
      <sheetName val="NEF Max Children"/>
      <sheetName val="NEF Vacancies"/>
      <sheetName val="Total Providers"/>
      <sheetName val="Max Children"/>
      <sheetName val="Vacancies"/>
      <sheetName val="CSA_Places_Vacancies_Mapped"/>
      <sheetName val="Childminder Pickups"/>
      <sheetName val="Demand Unmet"/>
      <sheetName val="Summary Table (Profile)"/>
      <sheetName val="Enquiries"/>
      <sheetName val="Sheet6"/>
      <sheetName val="2YO Funding"/>
      <sheetName val="3+4 YO &amp; NEF Table"/>
      <sheetName val="Quality"/>
      <sheetName val="Lookup"/>
      <sheetName val="2YO Vacancies For Profiles"/>
      <sheetName val="Reception Childr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A2" t="str">
            <v>Bedworth Heath Children's Centre &amp; Nursery School</v>
          </cell>
        </row>
        <row r="3">
          <cell r="A3" t="str">
            <v>Bulkington Children's Centre</v>
          </cell>
        </row>
        <row r="4">
          <cell r="A4" t="str">
            <v>Rainbow Children's Centre</v>
          </cell>
        </row>
        <row r="5">
          <cell r="A5" t="str">
            <v>Kenilworth Children's Centre &amp; Nursery school</v>
          </cell>
        </row>
        <row r="6">
          <cell r="A6" t="str">
            <v>St. Johns Children's Centre (Kenilworth)</v>
          </cell>
        </row>
        <row r="7">
          <cell r="A7" t="str">
            <v>Kingsway Children's Centre</v>
          </cell>
        </row>
        <row r="8">
          <cell r="A8" t="str">
            <v>Lillington Children's Centre &amp; Community Centre</v>
          </cell>
        </row>
        <row r="9">
          <cell r="A9" t="str">
            <v>Sydenham Children's Centre</v>
          </cell>
        </row>
        <row r="10">
          <cell r="A10" t="str">
            <v>Whitnash Children's Centre</v>
          </cell>
        </row>
        <row r="11">
          <cell r="A11" t="str">
            <v>Atherstone Early Years Centre</v>
          </cell>
        </row>
        <row r="12">
          <cell r="A12" t="str">
            <v>Coleshill Children's Centre</v>
          </cell>
        </row>
        <row r="13">
          <cell r="A13" t="str">
            <v>Kingsbury Children's Centre</v>
          </cell>
        </row>
        <row r="14">
          <cell r="A14" t="str">
            <v>Mancetter Sure Start Children's Centre</v>
          </cell>
        </row>
        <row r="15">
          <cell r="A15" t="str">
            <v>Polesworth Children's Centre</v>
          </cell>
        </row>
        <row r="16">
          <cell r="A16" t="str">
            <v>Abbey Children's Centre</v>
          </cell>
        </row>
        <row r="17">
          <cell r="A17" t="str">
            <v>Camp Hill Children's Centre</v>
          </cell>
        </row>
        <row r="18">
          <cell r="A18" t="str">
            <v>Ladybrook Children's Centre</v>
          </cell>
        </row>
        <row r="19">
          <cell r="A19" t="str">
            <v>Park Lane Children's Centre</v>
          </cell>
        </row>
        <row r="20">
          <cell r="A20" t="str">
            <v>Riversley Park Children's Centre</v>
          </cell>
        </row>
        <row r="21">
          <cell r="A21" t="str">
            <v>Boughton Leigh Children's Centre</v>
          </cell>
        </row>
        <row r="22">
          <cell r="A22" t="str">
            <v>Cawston Children's Centre</v>
          </cell>
        </row>
        <row r="23">
          <cell r="A23" t="str">
            <v>Claremont Children's Centre</v>
          </cell>
        </row>
        <row r="24">
          <cell r="A24" t="str">
            <v>Dunchurch &amp; District Children's Centre</v>
          </cell>
        </row>
        <row r="25">
          <cell r="A25" t="str">
            <v>Hillmorton Children's Centre</v>
          </cell>
        </row>
        <row r="26">
          <cell r="A26" t="str">
            <v>Newbold Riverside Children's Centre</v>
          </cell>
        </row>
        <row r="27">
          <cell r="A27" t="str">
            <v>Oakfield Children's Centre</v>
          </cell>
        </row>
        <row r="28">
          <cell r="A28" t="str">
            <v>Wolston Children's Centre</v>
          </cell>
        </row>
        <row r="29">
          <cell r="A29" t="str">
            <v>Badger Valley Children's Centre</v>
          </cell>
        </row>
        <row r="30">
          <cell r="A30" t="str">
            <v>Lighthorne Heath &amp; District Children's Centre</v>
          </cell>
        </row>
        <row r="31">
          <cell r="A31" t="str">
            <v>Wellies Children's Centre</v>
          </cell>
        </row>
        <row r="32">
          <cell r="A32" t="str">
            <v>Alcester &amp; District Children's Centre</v>
          </cell>
        </row>
        <row r="33">
          <cell r="A33" t="str">
            <v>Clopton and District Children's Centre</v>
          </cell>
        </row>
        <row r="34">
          <cell r="A34" t="str">
            <v>Stratford Children's Centre</v>
          </cell>
        </row>
        <row r="35">
          <cell r="A35" t="str">
            <v>Studley &amp; District Children's Centre</v>
          </cell>
        </row>
        <row r="36">
          <cell r="A36" t="str">
            <v>Southam &amp; District Children's Centre</v>
          </cell>
        </row>
        <row r="37">
          <cell r="A37" t="str">
            <v>St. Michael's Children's Centre</v>
          </cell>
        </row>
        <row r="38">
          <cell r="A38" t="str">
            <v>Stockingford Children's Centre</v>
          </cell>
        </row>
        <row r="39">
          <cell r="A39" t="str">
            <v>Newburugh &amp; Westgate Children's Centre</v>
          </cell>
        </row>
        <row r="40">
          <cell r="A40" t="str">
            <v>Warwick Children's Centre &amp; Nursery school</v>
          </cell>
        </row>
      </sheetData>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42"/>
  <sheetViews>
    <sheetView showGridLines="0" tabSelected="1" zoomScaleNormal="100" workbookViewId="0"/>
  </sheetViews>
  <sheetFormatPr defaultRowHeight="15" x14ac:dyDescent="0.2"/>
  <cols>
    <col min="1" max="1" width="18" style="31" customWidth="1"/>
    <col min="2" max="2" width="81.21875" style="30" customWidth="1"/>
    <col min="3" max="3" width="52.5546875" style="11" bestFit="1" customWidth="1"/>
  </cols>
  <sheetData>
    <row r="1" spans="1:3" x14ac:dyDescent="0.2">
      <c r="A1" s="174"/>
    </row>
    <row r="2" spans="1:3" s="32" customFormat="1" ht="42.75" customHeight="1" x14ac:dyDescent="0.2">
      <c r="A2" s="52" t="s">
        <v>89</v>
      </c>
      <c r="B2" s="53" t="s">
        <v>64</v>
      </c>
      <c r="C2" s="52" t="s">
        <v>63</v>
      </c>
    </row>
    <row r="3" spans="1:3" ht="15.75" customHeight="1" x14ac:dyDescent="0.2">
      <c r="A3" s="720" t="s">
        <v>66</v>
      </c>
      <c r="B3" s="95" t="s">
        <v>251</v>
      </c>
      <c r="C3" s="65" t="s">
        <v>333</v>
      </c>
    </row>
    <row r="4" spans="1:3" x14ac:dyDescent="0.2">
      <c r="A4" s="720"/>
      <c r="B4" s="95" t="s">
        <v>21</v>
      </c>
      <c r="C4" s="96" t="s">
        <v>94</v>
      </c>
    </row>
    <row r="5" spans="1:3" x14ac:dyDescent="0.2">
      <c r="A5" s="720"/>
      <c r="B5" s="95" t="s">
        <v>30</v>
      </c>
      <c r="C5" s="65" t="s">
        <v>94</v>
      </c>
    </row>
    <row r="6" spans="1:3" x14ac:dyDescent="0.2">
      <c r="A6" s="720"/>
      <c r="B6" s="95" t="s">
        <v>357</v>
      </c>
      <c r="C6" s="14" t="s">
        <v>269</v>
      </c>
    </row>
    <row r="7" spans="1:3" ht="15" customHeight="1" x14ac:dyDescent="0.2">
      <c r="A7" s="720" t="s">
        <v>65</v>
      </c>
      <c r="B7" s="95" t="s">
        <v>85</v>
      </c>
      <c r="C7" s="14" t="s">
        <v>288</v>
      </c>
    </row>
    <row r="8" spans="1:3" x14ac:dyDescent="0.2">
      <c r="A8" s="720"/>
      <c r="B8" s="95" t="s">
        <v>93</v>
      </c>
      <c r="C8" s="14" t="s">
        <v>288</v>
      </c>
    </row>
    <row r="9" spans="1:3" x14ac:dyDescent="0.2">
      <c r="A9" s="720"/>
      <c r="B9" s="95" t="s">
        <v>300</v>
      </c>
      <c r="C9" s="14" t="s">
        <v>288</v>
      </c>
    </row>
    <row r="10" spans="1:3" ht="14.25" customHeight="1" x14ac:dyDescent="0.2">
      <c r="A10" s="721" t="s">
        <v>128</v>
      </c>
      <c r="B10" s="95" t="s">
        <v>127</v>
      </c>
      <c r="C10" s="14" t="s">
        <v>288</v>
      </c>
    </row>
    <row r="11" spans="1:3" ht="18" customHeight="1" x14ac:dyDescent="0.2">
      <c r="A11" s="722"/>
      <c r="B11" s="95" t="s">
        <v>286</v>
      </c>
      <c r="C11" s="14" t="s">
        <v>288</v>
      </c>
    </row>
    <row r="12" spans="1:3" ht="15" customHeight="1" x14ac:dyDescent="0.2">
      <c r="A12" s="720" t="s">
        <v>126</v>
      </c>
      <c r="B12" s="95" t="s">
        <v>366</v>
      </c>
      <c r="C12" s="14" t="s">
        <v>288</v>
      </c>
    </row>
    <row r="13" spans="1:3" x14ac:dyDescent="0.2">
      <c r="A13" s="720"/>
      <c r="B13" s="95" t="s">
        <v>365</v>
      </c>
      <c r="C13" s="213" t="s">
        <v>379</v>
      </c>
    </row>
    <row r="14" spans="1:3" ht="15" customHeight="1" x14ac:dyDescent="0.2">
      <c r="A14" s="720"/>
      <c r="B14" s="95" t="s">
        <v>381</v>
      </c>
      <c r="C14" s="213" t="s">
        <v>288</v>
      </c>
    </row>
    <row r="15" spans="1:3" x14ac:dyDescent="0.2">
      <c r="A15" s="720"/>
      <c r="B15" s="95" t="s">
        <v>129</v>
      </c>
      <c r="C15" s="14" t="s">
        <v>288</v>
      </c>
    </row>
    <row r="16" spans="1:3" x14ac:dyDescent="0.2">
      <c r="A16" s="720"/>
      <c r="B16" s="95" t="s">
        <v>382</v>
      </c>
      <c r="C16" s="213" t="s">
        <v>288</v>
      </c>
    </row>
    <row r="17" spans="1:3" x14ac:dyDescent="0.2">
      <c r="A17" s="720"/>
      <c r="B17" s="95" t="s">
        <v>322</v>
      </c>
      <c r="C17" s="65" t="s">
        <v>334</v>
      </c>
    </row>
    <row r="18" spans="1:3" x14ac:dyDescent="0.2">
      <c r="A18" s="720"/>
      <c r="B18" s="95" t="s">
        <v>318</v>
      </c>
      <c r="C18" s="14" t="s">
        <v>298</v>
      </c>
    </row>
    <row r="19" spans="1:3" x14ac:dyDescent="0.2">
      <c r="A19" s="720"/>
      <c r="B19" s="95" t="s">
        <v>319</v>
      </c>
      <c r="C19" s="213" t="s">
        <v>136</v>
      </c>
    </row>
    <row r="20" spans="1:3" x14ac:dyDescent="0.2">
      <c r="A20" s="720"/>
      <c r="B20" s="95" t="s">
        <v>417</v>
      </c>
      <c r="C20" s="213" t="s">
        <v>416</v>
      </c>
    </row>
    <row r="21" spans="1:3" x14ac:dyDescent="0.2">
      <c r="A21" s="720"/>
      <c r="B21" s="95" t="s">
        <v>320</v>
      </c>
      <c r="C21" s="14" t="s">
        <v>291</v>
      </c>
    </row>
    <row r="22" spans="1:3" x14ac:dyDescent="0.2">
      <c r="A22" s="720"/>
      <c r="B22" s="95" t="s">
        <v>430</v>
      </c>
      <c r="C22" s="213" t="s">
        <v>509</v>
      </c>
    </row>
    <row r="23" spans="1:3" x14ac:dyDescent="0.2">
      <c r="A23" s="720"/>
      <c r="B23" s="602" t="s">
        <v>321</v>
      </c>
      <c r="C23" s="223" t="s">
        <v>418</v>
      </c>
    </row>
    <row r="24" spans="1:3" ht="15" customHeight="1" x14ac:dyDescent="0.2">
      <c r="A24" s="723" t="s">
        <v>479</v>
      </c>
      <c r="B24" s="95" t="s">
        <v>491</v>
      </c>
      <c r="C24" s="213" t="s">
        <v>288</v>
      </c>
    </row>
    <row r="25" spans="1:3" x14ac:dyDescent="0.2">
      <c r="A25" s="724"/>
      <c r="B25" s="95" t="s">
        <v>506</v>
      </c>
      <c r="C25" s="213" t="s">
        <v>416</v>
      </c>
    </row>
    <row r="26" spans="1:3" x14ac:dyDescent="0.2">
      <c r="A26" s="724"/>
      <c r="B26" s="95" t="s">
        <v>507</v>
      </c>
      <c r="C26" s="213" t="s">
        <v>416</v>
      </c>
    </row>
    <row r="27" spans="1:3" x14ac:dyDescent="0.2">
      <c r="A27" s="724"/>
      <c r="B27" s="95" t="s">
        <v>508</v>
      </c>
      <c r="C27" s="213" t="s">
        <v>416</v>
      </c>
    </row>
    <row r="28" spans="1:3" ht="30" x14ac:dyDescent="0.2">
      <c r="A28" s="67" t="s">
        <v>174</v>
      </c>
      <c r="B28" s="95" t="s">
        <v>175</v>
      </c>
      <c r="C28" s="14" t="s">
        <v>289</v>
      </c>
    </row>
    <row r="29" spans="1:3" x14ac:dyDescent="0.2">
      <c r="A29" s="63" t="s">
        <v>131</v>
      </c>
      <c r="B29" s="95" t="s">
        <v>131</v>
      </c>
      <c r="C29" s="14" t="s">
        <v>289</v>
      </c>
    </row>
    <row r="35" spans="2:2" x14ac:dyDescent="0.2">
      <c r="B35" s="960" t="s">
        <v>515</v>
      </c>
    </row>
    <row r="36" spans="2:2" x14ac:dyDescent="0.2">
      <c r="B36" s="960"/>
    </row>
    <row r="37" spans="2:2" x14ac:dyDescent="0.2">
      <c r="B37" s="960" t="s">
        <v>510</v>
      </c>
    </row>
    <row r="38" spans="2:2" x14ac:dyDescent="0.2">
      <c r="B38" s="960" t="s">
        <v>511</v>
      </c>
    </row>
    <row r="39" spans="2:2" x14ac:dyDescent="0.2">
      <c r="B39" s="960" t="s">
        <v>512</v>
      </c>
    </row>
    <row r="40" spans="2:2" x14ac:dyDescent="0.2">
      <c r="B40" s="960"/>
    </row>
    <row r="41" spans="2:2" x14ac:dyDescent="0.2">
      <c r="B41" s="960" t="s">
        <v>513</v>
      </c>
    </row>
    <row r="42" spans="2:2" x14ac:dyDescent="0.2">
      <c r="B42" s="960" t="s">
        <v>514</v>
      </c>
    </row>
  </sheetData>
  <sheetProtection password="C6D6" sheet="1" objects="1" scenarios="1"/>
  <mergeCells count="5">
    <mergeCell ref="A3:A6"/>
    <mergeCell ref="A7:A9"/>
    <mergeCell ref="A12:A23"/>
    <mergeCell ref="A10:A11"/>
    <mergeCell ref="A24:A27"/>
  </mergeCells>
  <hyperlinks>
    <hyperlink ref="B3" location="'1a - Population'!A1" display="1a - Mid-Year Population Estimates 2015"/>
    <hyperlink ref="B4" location="'1b - IMD 2015 LSOAs'!A1" display="1b - Indicies of Multiple Deprivation 2015 - Number of LSOAs in top 30% most deprived"/>
    <hyperlink ref="B5" location="'1c - IMD 2015 Population'!A1" display="1c - Indicies of Multiple Deprivation 2015 - Numbers of under 18s in top 30% most deprived LSOAs"/>
    <hyperlink ref="B6" location="'1d - EYFSP Children Centre Area'!A1" display="1d - Early Years Foundation Stage Results by Children Centre Reach area of pupil residence (Warwickshire state funded school pupil results)"/>
    <hyperlink ref="B7" location="'2a - All Providers Data'!A1" display="2a - Total number of providers, places and vacancies by Children's Centre"/>
    <hyperlink ref="B9" location="'2c - Ofsted Inspection Results'!A1" display="2c - Latest Ofsted inspection results by Children's Centre"/>
    <hyperlink ref="B8" location="'2b - Provider trends over time '!A1" display="2b - Numbers of providers and places in Warwickshire over time"/>
    <hyperlink ref="B10" location="'3a - Childminder Pick Up'!A1" display="3a - Primary schools in Warwickshire where there are no childminder pick ups registered on FIS database"/>
    <hyperlink ref="B12" location="'4a - 2 YO Registered Prov'!A1" display="4a - 2 Help providers by type and Children's Centre"/>
    <hyperlink ref="B13" location="'4b - 2Help Take Up'!A1" display="4b - 2 Help Take up by Children Centre"/>
    <hyperlink ref="B15" location="'4d - NEF Registered Prov'!A1" display="4d - NEF providers by type and Children's Centre"/>
    <hyperlink ref="B16" location="'4e - NEF Take Up by CC'!A1" display="4e - NEF take up matrix by resident Children Centre area and area funding is taken"/>
    <hyperlink ref="B18" location="'4g - DLA Claimants'!A1" display="4g - DLA Claimants by Borough/District"/>
    <hyperlink ref="B19" location="'4h - IDS Case Load'!A1" display="4h - IDS case numbers by Borough/District and School Entry Year"/>
    <hyperlink ref="B20" location="'4i - AA SEND Experience'!A1" display="4i - Autumn Audit 2015 - Providers specialisms with SEN/D"/>
    <hyperlink ref="B21" location="'4j - WTC and CTC'!A1" display="4j - Working Tax Credits and Child Tax Credits by families by District"/>
    <hyperlink ref="B22" location="'4k - Pupil Premium'!A1" display="4k - Pupil Premium breakdown by Children’s Centre group "/>
    <hyperlink ref="B28" location="'CC Area Profiles'!A1" display="Children's Centre Profiles Selection Tool"/>
    <hyperlink ref="B29" location="'Gaps Analysis'!A1" display="Gaps Analysis"/>
    <hyperlink ref="B23" location="'4l - Early Years Pupil Premium'!A1" display="4l - Early Years Pupil Premium"/>
    <hyperlink ref="B11" location="'3b - FIS Enquiries'!A1" display="3b - FIS childcare enquiries by provider type subject and Children's Centre reach area of enquirer's residence"/>
    <hyperlink ref="B17" location="'4f - 30hrs Projections'!A1" display="4f - 30 Hours Funded Childcare - Take Up Projections"/>
    <hyperlink ref="B14" location="'4c - 2Help by CC'!A1" display="4c - 2Help by resident Children Centre area and area funding is taken"/>
    <hyperlink ref="B24" location="'5a - Charges by Provision Type'!A1" display="5a - Charges by Provision Type"/>
    <hyperlink ref="B25" location="'5b - Hourly charge for under 2s'!A1" display="5b - Average Hourly Charge for a Child Under 2"/>
    <hyperlink ref="B26" location="'5c - Hourly charge for 2yrs'!A1" display="5c - Average hourly charge for a 2 year old child (outside funded hours)"/>
    <hyperlink ref="B27" location="'5d - Hourly charge for 3&amp;4 yrs'!A1" display="5d - Average hourly charge for 3 and 4 year olds (outside funded hour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C292"/>
  <sheetViews>
    <sheetView showGridLines="0" workbookViewId="0">
      <pane ySplit="6" topLeftCell="A7" activePane="bottomLeft" state="frozen"/>
      <selection pane="bottomLeft" activeCell="B1" sqref="B1"/>
    </sheetView>
  </sheetViews>
  <sheetFormatPr defaultRowHeight="15" x14ac:dyDescent="0.2"/>
  <cols>
    <col min="1" max="1" width="0.5546875" customWidth="1"/>
    <col min="2" max="2" width="40.5546875" bestFit="1" customWidth="1"/>
    <col min="3" max="3" width="11.6640625" customWidth="1"/>
  </cols>
  <sheetData>
    <row r="1" spans="2:3" ht="15.75" x14ac:dyDescent="0.25">
      <c r="B1" s="233" t="s">
        <v>290</v>
      </c>
      <c r="C1" s="56"/>
    </row>
    <row r="2" spans="2:3" x14ac:dyDescent="0.2">
      <c r="B2" s="9" t="s">
        <v>31</v>
      </c>
    </row>
    <row r="4" spans="2:3" ht="15.75" x14ac:dyDescent="0.25">
      <c r="B4" s="245" t="s">
        <v>285</v>
      </c>
      <c r="C4" s="799" t="s">
        <v>283</v>
      </c>
    </row>
    <row r="5" spans="2:3" x14ac:dyDescent="0.2">
      <c r="B5" s="246" t="s">
        <v>282</v>
      </c>
      <c r="C5" s="800"/>
    </row>
    <row r="6" spans="2:3" ht="15.75" thickBot="1" x14ac:dyDescent="0.25">
      <c r="B6" s="247" t="s">
        <v>284</v>
      </c>
      <c r="C6" s="800"/>
    </row>
    <row r="7" spans="2:3" ht="15.75" x14ac:dyDescent="0.25">
      <c r="B7" s="235" t="s">
        <v>9</v>
      </c>
      <c r="C7" s="236">
        <v>35</v>
      </c>
    </row>
    <row r="8" spans="2:3" x14ac:dyDescent="0.2">
      <c r="B8" s="243" t="s">
        <v>224</v>
      </c>
      <c r="C8" s="244">
        <v>18</v>
      </c>
    </row>
    <row r="9" spans="2:3" x14ac:dyDescent="0.2">
      <c r="B9" s="237" t="s">
        <v>270</v>
      </c>
      <c r="C9" s="238">
        <v>8</v>
      </c>
    </row>
    <row r="10" spans="2:3" x14ac:dyDescent="0.2">
      <c r="B10" s="237" t="s">
        <v>271</v>
      </c>
      <c r="C10" s="238">
        <v>4</v>
      </c>
    </row>
    <row r="11" spans="2:3" x14ac:dyDescent="0.2">
      <c r="B11" s="237" t="s">
        <v>272</v>
      </c>
      <c r="C11" s="238">
        <v>1</v>
      </c>
    </row>
    <row r="12" spans="2:3" x14ac:dyDescent="0.2">
      <c r="B12" s="237" t="s">
        <v>273</v>
      </c>
      <c r="C12" s="238">
        <v>2</v>
      </c>
    </row>
    <row r="13" spans="2:3" x14ac:dyDescent="0.2">
      <c r="B13" s="237" t="s">
        <v>274</v>
      </c>
      <c r="C13" s="238">
        <v>1</v>
      </c>
    </row>
    <row r="14" spans="2:3" x14ac:dyDescent="0.2">
      <c r="B14" s="237" t="s">
        <v>275</v>
      </c>
      <c r="C14" s="238">
        <v>1</v>
      </c>
    </row>
    <row r="15" spans="2:3" x14ac:dyDescent="0.2">
      <c r="B15" s="237" t="s">
        <v>276</v>
      </c>
      <c r="C15" s="238">
        <v>1</v>
      </c>
    </row>
    <row r="16" spans="2:3" x14ac:dyDescent="0.2">
      <c r="B16" s="243" t="s">
        <v>226</v>
      </c>
      <c r="C16" s="244">
        <v>10</v>
      </c>
    </row>
    <row r="17" spans="2:3" x14ac:dyDescent="0.2">
      <c r="B17" s="237" t="s">
        <v>270</v>
      </c>
      <c r="C17" s="238">
        <v>4</v>
      </c>
    </row>
    <row r="18" spans="2:3" x14ac:dyDescent="0.2">
      <c r="B18" s="237" t="s">
        <v>271</v>
      </c>
      <c r="C18" s="238">
        <v>2</v>
      </c>
    </row>
    <row r="19" spans="2:3" x14ac:dyDescent="0.2">
      <c r="B19" s="237" t="s">
        <v>273</v>
      </c>
      <c r="C19" s="238">
        <v>1</v>
      </c>
    </row>
    <row r="20" spans="2:3" x14ac:dyDescent="0.2">
      <c r="B20" s="237" t="s">
        <v>274</v>
      </c>
      <c r="C20" s="238">
        <v>1</v>
      </c>
    </row>
    <row r="21" spans="2:3" x14ac:dyDescent="0.2">
      <c r="B21" s="237" t="s">
        <v>277</v>
      </c>
      <c r="C21" s="238">
        <v>1</v>
      </c>
    </row>
    <row r="22" spans="2:3" x14ac:dyDescent="0.2">
      <c r="B22" s="241" t="s">
        <v>275</v>
      </c>
      <c r="C22" s="242">
        <v>1</v>
      </c>
    </row>
    <row r="23" spans="2:3" x14ac:dyDescent="0.2">
      <c r="B23" s="243" t="s">
        <v>227</v>
      </c>
      <c r="C23" s="244">
        <v>7</v>
      </c>
    </row>
    <row r="24" spans="2:3" x14ac:dyDescent="0.2">
      <c r="B24" s="237" t="s">
        <v>270</v>
      </c>
      <c r="C24" s="238">
        <v>4</v>
      </c>
    </row>
    <row r="25" spans="2:3" x14ac:dyDescent="0.2">
      <c r="B25" s="237" t="s">
        <v>271</v>
      </c>
      <c r="C25" s="238">
        <v>2</v>
      </c>
    </row>
    <row r="26" spans="2:3" ht="15.75" thickBot="1" x14ac:dyDescent="0.25">
      <c r="B26" s="239" t="s">
        <v>278</v>
      </c>
      <c r="C26" s="240">
        <v>1</v>
      </c>
    </row>
    <row r="27" spans="2:3" ht="15.75" x14ac:dyDescent="0.25">
      <c r="B27" s="234" t="s">
        <v>15</v>
      </c>
      <c r="C27" s="142">
        <v>56</v>
      </c>
    </row>
    <row r="28" spans="2:3" x14ac:dyDescent="0.2">
      <c r="B28" s="243" t="s">
        <v>245</v>
      </c>
      <c r="C28" s="244">
        <v>22</v>
      </c>
    </row>
    <row r="29" spans="2:3" x14ac:dyDescent="0.2">
      <c r="B29" s="237" t="s">
        <v>270</v>
      </c>
      <c r="C29" s="238">
        <v>9</v>
      </c>
    </row>
    <row r="30" spans="2:3" x14ac:dyDescent="0.2">
      <c r="B30" s="237" t="s">
        <v>279</v>
      </c>
      <c r="C30" s="238">
        <v>1</v>
      </c>
    </row>
    <row r="31" spans="2:3" x14ac:dyDescent="0.2">
      <c r="B31" s="237" t="s">
        <v>271</v>
      </c>
      <c r="C31" s="238">
        <v>5</v>
      </c>
    </row>
    <row r="32" spans="2:3" x14ac:dyDescent="0.2">
      <c r="B32" s="237" t="s">
        <v>272</v>
      </c>
      <c r="C32" s="238">
        <v>2</v>
      </c>
    </row>
    <row r="33" spans="2:3" x14ac:dyDescent="0.2">
      <c r="B33" s="237" t="s">
        <v>273</v>
      </c>
      <c r="C33" s="238">
        <v>1</v>
      </c>
    </row>
    <row r="34" spans="2:3" x14ac:dyDescent="0.2">
      <c r="B34" s="237" t="s">
        <v>277</v>
      </c>
      <c r="C34" s="238">
        <v>1</v>
      </c>
    </row>
    <row r="35" spans="2:3" x14ac:dyDescent="0.2">
      <c r="B35" s="241" t="s">
        <v>275</v>
      </c>
      <c r="C35" s="242">
        <v>3</v>
      </c>
    </row>
    <row r="36" spans="2:3" x14ac:dyDescent="0.2">
      <c r="B36" s="243" t="s">
        <v>244</v>
      </c>
      <c r="C36" s="244">
        <v>34</v>
      </c>
    </row>
    <row r="37" spans="2:3" x14ac:dyDescent="0.2">
      <c r="B37" s="237" t="s">
        <v>270</v>
      </c>
      <c r="C37" s="238">
        <v>15</v>
      </c>
    </row>
    <row r="38" spans="2:3" x14ac:dyDescent="0.2">
      <c r="B38" s="237" t="s">
        <v>279</v>
      </c>
      <c r="C38" s="238">
        <v>1</v>
      </c>
    </row>
    <row r="39" spans="2:3" x14ac:dyDescent="0.2">
      <c r="B39" s="237" t="s">
        <v>271</v>
      </c>
      <c r="C39" s="238">
        <v>6</v>
      </c>
    </row>
    <row r="40" spans="2:3" x14ac:dyDescent="0.2">
      <c r="B40" s="237" t="s">
        <v>272</v>
      </c>
      <c r="C40" s="238">
        <v>3</v>
      </c>
    </row>
    <row r="41" spans="2:3" x14ac:dyDescent="0.2">
      <c r="B41" s="237" t="s">
        <v>273</v>
      </c>
      <c r="C41" s="238">
        <v>3</v>
      </c>
    </row>
    <row r="42" spans="2:3" x14ac:dyDescent="0.2">
      <c r="B42" s="237" t="s">
        <v>274</v>
      </c>
      <c r="C42" s="238">
        <v>1</v>
      </c>
    </row>
    <row r="43" spans="2:3" x14ac:dyDescent="0.2">
      <c r="B43" s="237" t="s">
        <v>277</v>
      </c>
      <c r="C43" s="238">
        <v>1</v>
      </c>
    </row>
    <row r="44" spans="2:3" x14ac:dyDescent="0.2">
      <c r="B44" s="237" t="s">
        <v>275</v>
      </c>
      <c r="C44" s="238">
        <v>2</v>
      </c>
    </row>
    <row r="45" spans="2:3" ht="15.75" thickBot="1" x14ac:dyDescent="0.25">
      <c r="B45" s="239" t="s">
        <v>276</v>
      </c>
      <c r="C45" s="240">
        <v>2</v>
      </c>
    </row>
    <row r="46" spans="2:3" ht="15.75" x14ac:dyDescent="0.25">
      <c r="B46" s="234" t="s">
        <v>16</v>
      </c>
      <c r="C46" s="142">
        <v>200</v>
      </c>
    </row>
    <row r="47" spans="2:3" x14ac:dyDescent="0.2">
      <c r="B47" s="243" t="s">
        <v>249</v>
      </c>
      <c r="C47" s="244">
        <v>70</v>
      </c>
    </row>
    <row r="48" spans="2:3" x14ac:dyDescent="0.2">
      <c r="B48" s="237" t="s">
        <v>270</v>
      </c>
      <c r="C48" s="238">
        <v>30</v>
      </c>
    </row>
    <row r="49" spans="2:3" x14ac:dyDescent="0.2">
      <c r="B49" s="237" t="s">
        <v>271</v>
      </c>
      <c r="C49" s="238">
        <v>17</v>
      </c>
    </row>
    <row r="50" spans="2:3" x14ac:dyDescent="0.2">
      <c r="B50" s="237" t="s">
        <v>272</v>
      </c>
      <c r="C50" s="238">
        <v>1</v>
      </c>
    </row>
    <row r="51" spans="2:3" x14ac:dyDescent="0.2">
      <c r="B51" s="237" t="s">
        <v>273</v>
      </c>
      <c r="C51" s="238">
        <v>7</v>
      </c>
    </row>
    <row r="52" spans="2:3" x14ac:dyDescent="0.2">
      <c r="B52" s="237" t="s">
        <v>274</v>
      </c>
      <c r="C52" s="238">
        <v>1</v>
      </c>
    </row>
    <row r="53" spans="2:3" x14ac:dyDescent="0.2">
      <c r="B53" s="237" t="s">
        <v>277</v>
      </c>
      <c r="C53" s="238">
        <v>2</v>
      </c>
    </row>
    <row r="54" spans="2:3" x14ac:dyDescent="0.2">
      <c r="B54" s="237" t="s">
        <v>275</v>
      </c>
      <c r="C54" s="238">
        <v>10</v>
      </c>
    </row>
    <row r="55" spans="2:3" x14ac:dyDescent="0.2">
      <c r="B55" s="241" t="s">
        <v>276</v>
      </c>
      <c r="C55" s="242">
        <v>2</v>
      </c>
    </row>
    <row r="56" spans="2:3" x14ac:dyDescent="0.2">
      <c r="B56" s="243" t="s">
        <v>246</v>
      </c>
      <c r="C56" s="244">
        <v>48</v>
      </c>
    </row>
    <row r="57" spans="2:3" x14ac:dyDescent="0.2">
      <c r="B57" s="237" t="s">
        <v>270</v>
      </c>
      <c r="C57" s="238">
        <v>31</v>
      </c>
    </row>
    <row r="58" spans="2:3" x14ac:dyDescent="0.2">
      <c r="B58" s="237" t="s">
        <v>271</v>
      </c>
      <c r="C58" s="238">
        <v>9</v>
      </c>
    </row>
    <row r="59" spans="2:3" x14ac:dyDescent="0.2">
      <c r="B59" s="237" t="s">
        <v>273</v>
      </c>
      <c r="C59" s="238">
        <v>5</v>
      </c>
    </row>
    <row r="60" spans="2:3" x14ac:dyDescent="0.2">
      <c r="B60" s="237" t="s">
        <v>277</v>
      </c>
      <c r="C60" s="238">
        <v>1</v>
      </c>
    </row>
    <row r="61" spans="2:3" x14ac:dyDescent="0.2">
      <c r="B61" s="241" t="s">
        <v>275</v>
      </c>
      <c r="C61" s="242">
        <v>2</v>
      </c>
    </row>
    <row r="62" spans="2:3" x14ac:dyDescent="0.2">
      <c r="B62" s="243" t="s">
        <v>247</v>
      </c>
      <c r="C62" s="244">
        <v>35</v>
      </c>
    </row>
    <row r="63" spans="2:3" x14ac:dyDescent="0.2">
      <c r="B63" s="237" t="s">
        <v>270</v>
      </c>
      <c r="C63" s="238">
        <v>20</v>
      </c>
    </row>
    <row r="64" spans="2:3" x14ac:dyDescent="0.2">
      <c r="B64" s="237" t="s">
        <v>271</v>
      </c>
      <c r="C64" s="238">
        <v>4</v>
      </c>
    </row>
    <row r="65" spans="2:3" x14ac:dyDescent="0.2">
      <c r="B65" s="237" t="s">
        <v>272</v>
      </c>
      <c r="C65" s="238">
        <v>3</v>
      </c>
    </row>
    <row r="66" spans="2:3" x14ac:dyDescent="0.2">
      <c r="B66" s="237" t="s">
        <v>278</v>
      </c>
      <c r="C66" s="238">
        <v>2</v>
      </c>
    </row>
    <row r="67" spans="2:3" x14ac:dyDescent="0.2">
      <c r="B67" s="237" t="s">
        <v>273</v>
      </c>
      <c r="C67" s="238">
        <v>3</v>
      </c>
    </row>
    <row r="68" spans="2:3" x14ac:dyDescent="0.2">
      <c r="B68" s="237" t="s">
        <v>274</v>
      </c>
      <c r="C68" s="238">
        <v>1</v>
      </c>
    </row>
    <row r="69" spans="2:3" x14ac:dyDescent="0.2">
      <c r="B69" s="237" t="s">
        <v>280</v>
      </c>
      <c r="C69" s="238">
        <v>1</v>
      </c>
    </row>
    <row r="70" spans="2:3" x14ac:dyDescent="0.2">
      <c r="B70" s="241" t="s">
        <v>275</v>
      </c>
      <c r="C70" s="242">
        <v>1</v>
      </c>
    </row>
    <row r="71" spans="2:3" x14ac:dyDescent="0.2">
      <c r="B71" s="243" t="s">
        <v>250</v>
      </c>
      <c r="C71" s="244">
        <v>47</v>
      </c>
    </row>
    <row r="72" spans="2:3" x14ac:dyDescent="0.2">
      <c r="B72" s="237" t="s">
        <v>270</v>
      </c>
      <c r="C72" s="238">
        <v>26</v>
      </c>
    </row>
    <row r="73" spans="2:3" x14ac:dyDescent="0.2">
      <c r="B73" s="237" t="s">
        <v>279</v>
      </c>
      <c r="C73" s="238">
        <v>1</v>
      </c>
    </row>
    <row r="74" spans="2:3" x14ac:dyDescent="0.2">
      <c r="B74" s="237" t="s">
        <v>271</v>
      </c>
      <c r="C74" s="238">
        <v>10</v>
      </c>
    </row>
    <row r="75" spans="2:3" x14ac:dyDescent="0.2">
      <c r="B75" s="237" t="s">
        <v>272</v>
      </c>
      <c r="C75" s="238">
        <v>1</v>
      </c>
    </row>
    <row r="76" spans="2:3" x14ac:dyDescent="0.2">
      <c r="B76" s="237" t="s">
        <v>273</v>
      </c>
      <c r="C76" s="238">
        <v>2</v>
      </c>
    </row>
    <row r="77" spans="2:3" x14ac:dyDescent="0.2">
      <c r="B77" s="237" t="s">
        <v>274</v>
      </c>
      <c r="C77" s="238">
        <v>1</v>
      </c>
    </row>
    <row r="78" spans="2:3" x14ac:dyDescent="0.2">
      <c r="B78" s="237" t="s">
        <v>277</v>
      </c>
      <c r="C78" s="238">
        <v>1</v>
      </c>
    </row>
    <row r="79" spans="2:3" x14ac:dyDescent="0.2">
      <c r="B79" s="237" t="s">
        <v>281</v>
      </c>
      <c r="C79" s="238">
        <v>1</v>
      </c>
    </row>
    <row r="80" spans="2:3" x14ac:dyDescent="0.2">
      <c r="B80" s="237" t="s">
        <v>280</v>
      </c>
      <c r="C80" s="238">
        <v>1</v>
      </c>
    </row>
    <row r="81" spans="2:3" x14ac:dyDescent="0.2">
      <c r="B81" s="237" t="s">
        <v>275</v>
      </c>
      <c r="C81" s="238">
        <v>2</v>
      </c>
    </row>
    <row r="82" spans="2:3" ht="15.75" thickBot="1" x14ac:dyDescent="0.25">
      <c r="B82" s="239" t="s">
        <v>276</v>
      </c>
      <c r="C82" s="240">
        <v>1</v>
      </c>
    </row>
    <row r="83" spans="2:3" ht="15.75" x14ac:dyDescent="0.25">
      <c r="B83" s="234" t="s">
        <v>6</v>
      </c>
      <c r="C83" s="142">
        <v>78</v>
      </c>
    </row>
    <row r="84" spans="2:3" x14ac:dyDescent="0.2">
      <c r="B84" s="243" t="s">
        <v>215</v>
      </c>
      <c r="C84" s="244">
        <v>15</v>
      </c>
    </row>
    <row r="85" spans="2:3" x14ac:dyDescent="0.2">
      <c r="B85" s="237" t="s">
        <v>270</v>
      </c>
      <c r="C85" s="238">
        <v>12</v>
      </c>
    </row>
    <row r="86" spans="2:3" x14ac:dyDescent="0.2">
      <c r="B86" s="237" t="s">
        <v>271</v>
      </c>
      <c r="C86" s="238">
        <v>2</v>
      </c>
    </row>
    <row r="87" spans="2:3" x14ac:dyDescent="0.2">
      <c r="B87" s="241" t="s">
        <v>277</v>
      </c>
      <c r="C87" s="242">
        <v>1</v>
      </c>
    </row>
    <row r="88" spans="2:3" x14ac:dyDescent="0.2">
      <c r="B88" s="243" t="s">
        <v>218</v>
      </c>
      <c r="C88" s="244">
        <v>19</v>
      </c>
    </row>
    <row r="89" spans="2:3" x14ac:dyDescent="0.2">
      <c r="B89" s="237" t="s">
        <v>270</v>
      </c>
      <c r="C89" s="238">
        <v>10</v>
      </c>
    </row>
    <row r="90" spans="2:3" x14ac:dyDescent="0.2">
      <c r="B90" s="237" t="s">
        <v>279</v>
      </c>
      <c r="C90" s="238">
        <v>1</v>
      </c>
    </row>
    <row r="91" spans="2:3" x14ac:dyDescent="0.2">
      <c r="B91" s="237" t="s">
        <v>271</v>
      </c>
      <c r="C91" s="238">
        <v>2</v>
      </c>
    </row>
    <row r="92" spans="2:3" x14ac:dyDescent="0.2">
      <c r="B92" s="237" t="s">
        <v>272</v>
      </c>
      <c r="C92" s="238">
        <v>1</v>
      </c>
    </row>
    <row r="93" spans="2:3" x14ac:dyDescent="0.2">
      <c r="B93" s="237" t="s">
        <v>273</v>
      </c>
      <c r="C93" s="238">
        <v>1</v>
      </c>
    </row>
    <row r="94" spans="2:3" x14ac:dyDescent="0.2">
      <c r="B94" s="237" t="s">
        <v>280</v>
      </c>
      <c r="C94" s="238">
        <v>2</v>
      </c>
    </row>
    <row r="95" spans="2:3" x14ac:dyDescent="0.2">
      <c r="B95" s="241" t="s">
        <v>275</v>
      </c>
      <c r="C95" s="242">
        <v>2</v>
      </c>
    </row>
    <row r="96" spans="2:3" x14ac:dyDescent="0.2">
      <c r="B96" s="243" t="s">
        <v>216</v>
      </c>
      <c r="C96" s="244">
        <v>14</v>
      </c>
    </row>
    <row r="97" spans="2:3" x14ac:dyDescent="0.2">
      <c r="B97" s="237" t="s">
        <v>270</v>
      </c>
      <c r="C97" s="238">
        <v>8</v>
      </c>
    </row>
    <row r="98" spans="2:3" x14ac:dyDescent="0.2">
      <c r="B98" s="237" t="s">
        <v>271</v>
      </c>
      <c r="C98" s="238">
        <v>3</v>
      </c>
    </row>
    <row r="99" spans="2:3" x14ac:dyDescent="0.2">
      <c r="B99" s="237" t="s">
        <v>277</v>
      </c>
      <c r="C99" s="238">
        <v>1</v>
      </c>
    </row>
    <row r="100" spans="2:3" x14ac:dyDescent="0.2">
      <c r="B100" s="241" t="s">
        <v>275</v>
      </c>
      <c r="C100" s="242">
        <v>2</v>
      </c>
    </row>
    <row r="101" spans="2:3" x14ac:dyDescent="0.2">
      <c r="B101" s="243" t="s">
        <v>217</v>
      </c>
      <c r="C101" s="244">
        <v>24</v>
      </c>
    </row>
    <row r="102" spans="2:3" x14ac:dyDescent="0.2">
      <c r="B102" s="237" t="s">
        <v>270</v>
      </c>
      <c r="C102" s="238">
        <v>10</v>
      </c>
    </row>
    <row r="103" spans="2:3" x14ac:dyDescent="0.2">
      <c r="B103" s="237" t="s">
        <v>279</v>
      </c>
      <c r="C103" s="238">
        <v>1</v>
      </c>
    </row>
    <row r="104" spans="2:3" x14ac:dyDescent="0.2">
      <c r="B104" s="237" t="s">
        <v>271</v>
      </c>
      <c r="C104" s="238">
        <v>4</v>
      </c>
    </row>
    <row r="105" spans="2:3" x14ac:dyDescent="0.2">
      <c r="B105" s="237" t="s">
        <v>272</v>
      </c>
      <c r="C105" s="238">
        <v>1</v>
      </c>
    </row>
    <row r="106" spans="2:3" x14ac:dyDescent="0.2">
      <c r="B106" s="237" t="s">
        <v>278</v>
      </c>
      <c r="C106" s="238">
        <v>1</v>
      </c>
    </row>
    <row r="107" spans="2:3" x14ac:dyDescent="0.2">
      <c r="B107" s="237" t="s">
        <v>273</v>
      </c>
      <c r="C107" s="238">
        <v>1</v>
      </c>
    </row>
    <row r="108" spans="2:3" x14ac:dyDescent="0.2">
      <c r="B108" s="237" t="s">
        <v>277</v>
      </c>
      <c r="C108" s="238">
        <v>2</v>
      </c>
    </row>
    <row r="109" spans="2:3" x14ac:dyDescent="0.2">
      <c r="B109" s="237" t="s">
        <v>280</v>
      </c>
      <c r="C109" s="238">
        <v>1</v>
      </c>
    </row>
    <row r="110" spans="2:3" x14ac:dyDescent="0.2">
      <c r="B110" s="241" t="s">
        <v>275</v>
      </c>
      <c r="C110" s="242">
        <v>3</v>
      </c>
    </row>
    <row r="111" spans="2:3" x14ac:dyDescent="0.2">
      <c r="B111" s="243" t="s">
        <v>214</v>
      </c>
      <c r="C111" s="244">
        <v>6</v>
      </c>
    </row>
    <row r="112" spans="2:3" x14ac:dyDescent="0.2">
      <c r="B112" s="241" t="s">
        <v>270</v>
      </c>
      <c r="C112" s="242">
        <v>6</v>
      </c>
    </row>
    <row r="113" spans="2:3" ht="15.75" x14ac:dyDescent="0.25">
      <c r="B113" s="66" t="s">
        <v>7</v>
      </c>
      <c r="C113" s="146">
        <v>120</v>
      </c>
    </row>
    <row r="114" spans="2:3" x14ac:dyDescent="0.2">
      <c r="B114" s="243" t="s">
        <v>222</v>
      </c>
      <c r="C114" s="244">
        <v>19</v>
      </c>
    </row>
    <row r="115" spans="2:3" x14ac:dyDescent="0.2">
      <c r="B115" s="237" t="s">
        <v>270</v>
      </c>
      <c r="C115" s="238">
        <v>6</v>
      </c>
    </row>
    <row r="116" spans="2:3" x14ac:dyDescent="0.2">
      <c r="B116" s="237" t="s">
        <v>271</v>
      </c>
      <c r="C116" s="238">
        <v>4</v>
      </c>
    </row>
    <row r="117" spans="2:3" x14ac:dyDescent="0.2">
      <c r="B117" s="237" t="s">
        <v>273</v>
      </c>
      <c r="C117" s="238">
        <v>3</v>
      </c>
    </row>
    <row r="118" spans="2:3" x14ac:dyDescent="0.2">
      <c r="B118" s="237" t="s">
        <v>274</v>
      </c>
      <c r="C118" s="238">
        <v>1</v>
      </c>
    </row>
    <row r="119" spans="2:3" x14ac:dyDescent="0.2">
      <c r="B119" s="237" t="s">
        <v>277</v>
      </c>
      <c r="C119" s="238">
        <v>1</v>
      </c>
    </row>
    <row r="120" spans="2:3" x14ac:dyDescent="0.2">
      <c r="B120" s="241" t="s">
        <v>275</v>
      </c>
      <c r="C120" s="242">
        <v>4</v>
      </c>
    </row>
    <row r="121" spans="2:3" x14ac:dyDescent="0.2">
      <c r="B121" s="243" t="s">
        <v>220</v>
      </c>
      <c r="C121" s="244">
        <v>27</v>
      </c>
    </row>
    <row r="122" spans="2:3" x14ac:dyDescent="0.2">
      <c r="B122" s="237" t="s">
        <v>270</v>
      </c>
      <c r="C122" s="238">
        <v>16</v>
      </c>
    </row>
    <row r="123" spans="2:3" x14ac:dyDescent="0.2">
      <c r="B123" s="237" t="s">
        <v>271</v>
      </c>
      <c r="C123" s="238">
        <v>3</v>
      </c>
    </row>
    <row r="124" spans="2:3" x14ac:dyDescent="0.2">
      <c r="B124" s="237" t="s">
        <v>273</v>
      </c>
      <c r="C124" s="238">
        <v>1</v>
      </c>
    </row>
    <row r="125" spans="2:3" x14ac:dyDescent="0.2">
      <c r="B125" s="237" t="s">
        <v>274</v>
      </c>
      <c r="C125" s="238">
        <v>1</v>
      </c>
    </row>
    <row r="126" spans="2:3" x14ac:dyDescent="0.2">
      <c r="B126" s="237" t="s">
        <v>277</v>
      </c>
      <c r="C126" s="238">
        <v>1</v>
      </c>
    </row>
    <row r="127" spans="2:3" x14ac:dyDescent="0.2">
      <c r="B127" s="237" t="s">
        <v>280</v>
      </c>
      <c r="C127" s="238">
        <v>3</v>
      </c>
    </row>
    <row r="128" spans="2:3" x14ac:dyDescent="0.2">
      <c r="B128" s="241" t="s">
        <v>275</v>
      </c>
      <c r="C128" s="242">
        <v>2</v>
      </c>
    </row>
    <row r="129" spans="2:3" x14ac:dyDescent="0.2">
      <c r="B129" s="243" t="s">
        <v>219</v>
      </c>
      <c r="C129" s="244">
        <v>10</v>
      </c>
    </row>
    <row r="130" spans="2:3" x14ac:dyDescent="0.2">
      <c r="B130" s="237" t="s">
        <v>270</v>
      </c>
      <c r="C130" s="238">
        <v>6</v>
      </c>
    </row>
    <row r="131" spans="2:3" x14ac:dyDescent="0.2">
      <c r="B131" s="237" t="s">
        <v>271</v>
      </c>
      <c r="C131" s="238">
        <v>3</v>
      </c>
    </row>
    <row r="132" spans="2:3" x14ac:dyDescent="0.2">
      <c r="B132" s="241" t="s">
        <v>277</v>
      </c>
      <c r="C132" s="242">
        <v>1</v>
      </c>
    </row>
    <row r="133" spans="2:3" x14ac:dyDescent="0.2">
      <c r="B133" s="243" t="s">
        <v>221</v>
      </c>
      <c r="C133" s="244">
        <v>13</v>
      </c>
    </row>
    <row r="134" spans="2:3" x14ac:dyDescent="0.2">
      <c r="B134" s="237" t="s">
        <v>270</v>
      </c>
      <c r="C134" s="238">
        <v>12</v>
      </c>
    </row>
    <row r="135" spans="2:3" x14ac:dyDescent="0.2">
      <c r="B135" s="241" t="s">
        <v>271</v>
      </c>
      <c r="C135" s="242">
        <v>1</v>
      </c>
    </row>
    <row r="136" spans="2:3" x14ac:dyDescent="0.2">
      <c r="B136" s="243" t="s">
        <v>223</v>
      </c>
      <c r="C136" s="244">
        <v>51</v>
      </c>
    </row>
    <row r="137" spans="2:3" x14ac:dyDescent="0.2">
      <c r="B137" s="237" t="s">
        <v>270</v>
      </c>
      <c r="C137" s="238">
        <v>24</v>
      </c>
    </row>
    <row r="138" spans="2:3" x14ac:dyDescent="0.2">
      <c r="B138" s="237" t="s">
        <v>279</v>
      </c>
      <c r="C138" s="238">
        <v>1</v>
      </c>
    </row>
    <row r="139" spans="2:3" x14ac:dyDescent="0.2">
      <c r="B139" s="237" t="s">
        <v>271</v>
      </c>
      <c r="C139" s="238">
        <v>5</v>
      </c>
    </row>
    <row r="140" spans="2:3" x14ac:dyDescent="0.2">
      <c r="B140" s="237" t="s">
        <v>272</v>
      </c>
      <c r="C140" s="238">
        <v>2</v>
      </c>
    </row>
    <row r="141" spans="2:3" x14ac:dyDescent="0.2">
      <c r="B141" s="237" t="s">
        <v>273</v>
      </c>
      <c r="C141" s="238">
        <v>3</v>
      </c>
    </row>
    <row r="142" spans="2:3" x14ac:dyDescent="0.2">
      <c r="B142" s="237" t="s">
        <v>274</v>
      </c>
      <c r="C142" s="238">
        <v>1</v>
      </c>
    </row>
    <row r="143" spans="2:3" x14ac:dyDescent="0.2">
      <c r="B143" s="237" t="s">
        <v>277</v>
      </c>
      <c r="C143" s="238">
        <v>2</v>
      </c>
    </row>
    <row r="144" spans="2:3" x14ac:dyDescent="0.2">
      <c r="B144" s="237" t="s">
        <v>280</v>
      </c>
      <c r="C144" s="238">
        <v>8</v>
      </c>
    </row>
    <row r="145" spans="2:3" x14ac:dyDescent="0.2">
      <c r="B145" s="237" t="s">
        <v>275</v>
      </c>
      <c r="C145" s="238">
        <v>3</v>
      </c>
    </row>
    <row r="146" spans="2:3" x14ac:dyDescent="0.2">
      <c r="B146" s="241" t="s">
        <v>276</v>
      </c>
      <c r="C146" s="242">
        <v>2</v>
      </c>
    </row>
    <row r="147" spans="2:3" ht="15.75" x14ac:dyDescent="0.25">
      <c r="B147" s="66" t="s">
        <v>11</v>
      </c>
      <c r="C147" s="146">
        <v>237</v>
      </c>
    </row>
    <row r="148" spans="2:3" x14ac:dyDescent="0.2">
      <c r="B148" s="243" t="s">
        <v>230</v>
      </c>
      <c r="C148" s="244">
        <v>27</v>
      </c>
    </row>
    <row r="149" spans="2:3" x14ac:dyDescent="0.2">
      <c r="B149" s="237" t="s">
        <v>270</v>
      </c>
      <c r="C149" s="238">
        <v>13</v>
      </c>
    </row>
    <row r="150" spans="2:3" x14ac:dyDescent="0.2">
      <c r="B150" s="237" t="s">
        <v>271</v>
      </c>
      <c r="C150" s="238">
        <v>7</v>
      </c>
    </row>
    <row r="151" spans="2:3" x14ac:dyDescent="0.2">
      <c r="B151" s="237" t="s">
        <v>272</v>
      </c>
      <c r="C151" s="238">
        <v>2</v>
      </c>
    </row>
    <row r="152" spans="2:3" x14ac:dyDescent="0.2">
      <c r="B152" s="237" t="s">
        <v>273</v>
      </c>
      <c r="C152" s="238">
        <v>2</v>
      </c>
    </row>
    <row r="153" spans="2:3" x14ac:dyDescent="0.2">
      <c r="B153" s="237" t="s">
        <v>280</v>
      </c>
      <c r="C153" s="238">
        <v>1</v>
      </c>
    </row>
    <row r="154" spans="2:3" x14ac:dyDescent="0.2">
      <c r="B154" s="241" t="s">
        <v>275</v>
      </c>
      <c r="C154" s="242">
        <v>2</v>
      </c>
    </row>
    <row r="155" spans="2:3" x14ac:dyDescent="0.2">
      <c r="B155" s="243" t="s">
        <v>233</v>
      </c>
      <c r="C155" s="244">
        <v>18</v>
      </c>
    </row>
    <row r="156" spans="2:3" x14ac:dyDescent="0.2">
      <c r="B156" s="237" t="s">
        <v>270</v>
      </c>
      <c r="C156" s="238">
        <v>14</v>
      </c>
    </row>
    <row r="157" spans="2:3" x14ac:dyDescent="0.2">
      <c r="B157" s="237" t="s">
        <v>271</v>
      </c>
      <c r="C157" s="238">
        <v>1</v>
      </c>
    </row>
    <row r="158" spans="2:3" x14ac:dyDescent="0.2">
      <c r="B158" s="237" t="s">
        <v>272</v>
      </c>
      <c r="C158" s="238">
        <v>1</v>
      </c>
    </row>
    <row r="159" spans="2:3" x14ac:dyDescent="0.2">
      <c r="B159" s="237" t="s">
        <v>273</v>
      </c>
      <c r="C159" s="238">
        <v>1</v>
      </c>
    </row>
    <row r="160" spans="2:3" x14ac:dyDescent="0.2">
      <c r="B160" s="241" t="s">
        <v>275</v>
      </c>
      <c r="C160" s="242">
        <v>1</v>
      </c>
    </row>
    <row r="161" spans="2:3" x14ac:dyDescent="0.2">
      <c r="B161" s="243" t="s">
        <v>231</v>
      </c>
      <c r="C161" s="244">
        <v>56</v>
      </c>
    </row>
    <row r="162" spans="2:3" x14ac:dyDescent="0.2">
      <c r="B162" s="237" t="s">
        <v>270</v>
      </c>
      <c r="C162" s="238">
        <v>30</v>
      </c>
    </row>
    <row r="163" spans="2:3" x14ac:dyDescent="0.2">
      <c r="B163" s="237" t="s">
        <v>271</v>
      </c>
      <c r="C163" s="238">
        <v>13</v>
      </c>
    </row>
    <row r="164" spans="2:3" x14ac:dyDescent="0.2">
      <c r="B164" s="237" t="s">
        <v>272</v>
      </c>
      <c r="C164" s="238">
        <v>1</v>
      </c>
    </row>
    <row r="165" spans="2:3" x14ac:dyDescent="0.2">
      <c r="B165" s="237" t="s">
        <v>273</v>
      </c>
      <c r="C165" s="238">
        <v>3</v>
      </c>
    </row>
    <row r="166" spans="2:3" x14ac:dyDescent="0.2">
      <c r="B166" s="237" t="s">
        <v>274</v>
      </c>
      <c r="C166" s="238">
        <v>1</v>
      </c>
    </row>
    <row r="167" spans="2:3" x14ac:dyDescent="0.2">
      <c r="B167" s="237" t="s">
        <v>277</v>
      </c>
      <c r="C167" s="238">
        <v>2</v>
      </c>
    </row>
    <row r="168" spans="2:3" x14ac:dyDescent="0.2">
      <c r="B168" s="237" t="s">
        <v>280</v>
      </c>
      <c r="C168" s="238">
        <v>2</v>
      </c>
    </row>
    <row r="169" spans="2:3" x14ac:dyDescent="0.2">
      <c r="B169" s="241" t="s">
        <v>275</v>
      </c>
      <c r="C169" s="242">
        <v>4</v>
      </c>
    </row>
    <row r="170" spans="2:3" x14ac:dyDescent="0.2">
      <c r="B170" s="243" t="s">
        <v>235</v>
      </c>
      <c r="C170" s="244">
        <v>4</v>
      </c>
    </row>
    <row r="171" spans="2:3" x14ac:dyDescent="0.2">
      <c r="B171" s="241" t="s">
        <v>270</v>
      </c>
      <c r="C171" s="242">
        <v>4</v>
      </c>
    </row>
    <row r="172" spans="2:3" x14ac:dyDescent="0.2">
      <c r="B172" s="243" t="s">
        <v>234</v>
      </c>
      <c r="C172" s="244">
        <v>36</v>
      </c>
    </row>
    <row r="173" spans="2:3" x14ac:dyDescent="0.2">
      <c r="B173" s="237" t="s">
        <v>270</v>
      </c>
      <c r="C173" s="238">
        <v>24</v>
      </c>
    </row>
    <row r="174" spans="2:3" x14ac:dyDescent="0.2">
      <c r="B174" s="237" t="s">
        <v>271</v>
      </c>
      <c r="C174" s="238">
        <v>5</v>
      </c>
    </row>
    <row r="175" spans="2:3" x14ac:dyDescent="0.2">
      <c r="B175" s="237" t="s">
        <v>273</v>
      </c>
      <c r="C175" s="238">
        <v>3</v>
      </c>
    </row>
    <row r="176" spans="2:3" x14ac:dyDescent="0.2">
      <c r="B176" s="237" t="s">
        <v>274</v>
      </c>
      <c r="C176" s="238">
        <v>1</v>
      </c>
    </row>
    <row r="177" spans="2:3" x14ac:dyDescent="0.2">
      <c r="B177" s="237" t="s">
        <v>280</v>
      </c>
      <c r="C177" s="238">
        <v>2</v>
      </c>
    </row>
    <row r="178" spans="2:3" x14ac:dyDescent="0.2">
      <c r="B178" s="241" t="s">
        <v>275</v>
      </c>
      <c r="C178" s="242">
        <v>1</v>
      </c>
    </row>
    <row r="179" spans="2:3" x14ac:dyDescent="0.2">
      <c r="B179" s="243" t="s">
        <v>228</v>
      </c>
      <c r="C179" s="244">
        <v>43</v>
      </c>
    </row>
    <row r="180" spans="2:3" x14ac:dyDescent="0.2">
      <c r="B180" s="237" t="s">
        <v>270</v>
      </c>
      <c r="C180" s="238">
        <v>15</v>
      </c>
    </row>
    <row r="181" spans="2:3" x14ac:dyDescent="0.2">
      <c r="B181" s="237" t="s">
        <v>279</v>
      </c>
      <c r="C181" s="238">
        <v>1</v>
      </c>
    </row>
    <row r="182" spans="2:3" x14ac:dyDescent="0.2">
      <c r="B182" s="237" t="s">
        <v>271</v>
      </c>
      <c r="C182" s="238">
        <v>9</v>
      </c>
    </row>
    <row r="183" spans="2:3" x14ac:dyDescent="0.2">
      <c r="B183" s="237" t="s">
        <v>272</v>
      </c>
      <c r="C183" s="238">
        <v>1</v>
      </c>
    </row>
    <row r="184" spans="2:3" x14ac:dyDescent="0.2">
      <c r="B184" s="237" t="s">
        <v>278</v>
      </c>
      <c r="C184" s="238">
        <v>1</v>
      </c>
    </row>
    <row r="185" spans="2:3" x14ac:dyDescent="0.2">
      <c r="B185" s="237" t="s">
        <v>273</v>
      </c>
      <c r="C185" s="238">
        <v>4</v>
      </c>
    </row>
    <row r="186" spans="2:3" x14ac:dyDescent="0.2">
      <c r="B186" s="237" t="s">
        <v>274</v>
      </c>
      <c r="C186" s="238">
        <v>1</v>
      </c>
    </row>
    <row r="187" spans="2:3" x14ac:dyDescent="0.2">
      <c r="B187" s="237" t="s">
        <v>277</v>
      </c>
      <c r="C187" s="238">
        <v>2</v>
      </c>
    </row>
    <row r="188" spans="2:3" x14ac:dyDescent="0.2">
      <c r="B188" s="237" t="s">
        <v>280</v>
      </c>
      <c r="C188" s="238">
        <v>2</v>
      </c>
    </row>
    <row r="189" spans="2:3" x14ac:dyDescent="0.2">
      <c r="B189" s="237" t="s">
        <v>275</v>
      </c>
      <c r="C189" s="238">
        <v>5</v>
      </c>
    </row>
    <row r="190" spans="2:3" x14ac:dyDescent="0.2">
      <c r="B190" s="241" t="s">
        <v>276</v>
      </c>
      <c r="C190" s="242">
        <v>2</v>
      </c>
    </row>
    <row r="191" spans="2:3" x14ac:dyDescent="0.2">
      <c r="B191" s="243" t="s">
        <v>232</v>
      </c>
      <c r="C191" s="244">
        <v>24</v>
      </c>
    </row>
    <row r="192" spans="2:3" x14ac:dyDescent="0.2">
      <c r="B192" s="237" t="s">
        <v>270</v>
      </c>
      <c r="C192" s="238">
        <v>14</v>
      </c>
    </row>
    <row r="193" spans="2:3" x14ac:dyDescent="0.2">
      <c r="B193" s="237" t="s">
        <v>271</v>
      </c>
      <c r="C193" s="238">
        <v>2</v>
      </c>
    </row>
    <row r="194" spans="2:3" x14ac:dyDescent="0.2">
      <c r="B194" s="237" t="s">
        <v>273</v>
      </c>
      <c r="C194" s="238">
        <v>4</v>
      </c>
    </row>
    <row r="195" spans="2:3" x14ac:dyDescent="0.2">
      <c r="B195" s="237" t="s">
        <v>274</v>
      </c>
      <c r="C195" s="238">
        <v>1</v>
      </c>
    </row>
    <row r="196" spans="2:3" x14ac:dyDescent="0.2">
      <c r="B196" s="237" t="s">
        <v>277</v>
      </c>
      <c r="C196" s="238">
        <v>1</v>
      </c>
    </row>
    <row r="197" spans="2:3" x14ac:dyDescent="0.2">
      <c r="B197" s="241" t="s">
        <v>275</v>
      </c>
      <c r="C197" s="242">
        <v>2</v>
      </c>
    </row>
    <row r="198" spans="2:3" x14ac:dyDescent="0.2">
      <c r="B198" s="243" t="s">
        <v>229</v>
      </c>
      <c r="C198" s="244">
        <v>29</v>
      </c>
    </row>
    <row r="199" spans="2:3" x14ac:dyDescent="0.2">
      <c r="B199" s="237" t="s">
        <v>270</v>
      </c>
      <c r="C199" s="238">
        <v>22</v>
      </c>
    </row>
    <row r="200" spans="2:3" x14ac:dyDescent="0.2">
      <c r="B200" s="237" t="s">
        <v>271</v>
      </c>
      <c r="C200" s="238">
        <v>3</v>
      </c>
    </row>
    <row r="201" spans="2:3" x14ac:dyDescent="0.2">
      <c r="B201" s="237" t="s">
        <v>273</v>
      </c>
      <c r="C201" s="238">
        <v>1</v>
      </c>
    </row>
    <row r="202" spans="2:3" x14ac:dyDescent="0.2">
      <c r="B202" s="237" t="s">
        <v>280</v>
      </c>
      <c r="C202" s="238">
        <v>2</v>
      </c>
    </row>
    <row r="203" spans="2:3" x14ac:dyDescent="0.2">
      <c r="B203" s="241" t="s">
        <v>275</v>
      </c>
      <c r="C203" s="242">
        <v>1</v>
      </c>
    </row>
    <row r="204" spans="2:3" ht="15.75" x14ac:dyDescent="0.25">
      <c r="B204" s="66" t="s">
        <v>12</v>
      </c>
      <c r="C204" s="146">
        <v>39</v>
      </c>
    </row>
    <row r="205" spans="2:3" x14ac:dyDescent="0.2">
      <c r="B205" s="243" t="s">
        <v>243</v>
      </c>
      <c r="C205" s="244">
        <v>20</v>
      </c>
    </row>
    <row r="206" spans="2:3" x14ac:dyDescent="0.2">
      <c r="B206" s="237" t="s">
        <v>270</v>
      </c>
      <c r="C206" s="238">
        <v>14</v>
      </c>
    </row>
    <row r="207" spans="2:3" x14ac:dyDescent="0.2">
      <c r="B207" s="237" t="s">
        <v>271</v>
      </c>
      <c r="C207" s="238">
        <v>5</v>
      </c>
    </row>
    <row r="208" spans="2:3" x14ac:dyDescent="0.2">
      <c r="B208" s="241" t="s">
        <v>272</v>
      </c>
      <c r="C208" s="242">
        <v>1</v>
      </c>
    </row>
    <row r="209" spans="2:3" x14ac:dyDescent="0.2">
      <c r="B209" s="243" t="s">
        <v>239</v>
      </c>
      <c r="C209" s="244">
        <v>10</v>
      </c>
    </row>
    <row r="210" spans="2:3" x14ac:dyDescent="0.2">
      <c r="B210" s="237" t="s">
        <v>270</v>
      </c>
      <c r="C210" s="238">
        <v>6</v>
      </c>
    </row>
    <row r="211" spans="2:3" x14ac:dyDescent="0.2">
      <c r="B211" s="237" t="s">
        <v>271</v>
      </c>
      <c r="C211" s="238">
        <v>3</v>
      </c>
    </row>
    <row r="212" spans="2:3" x14ac:dyDescent="0.2">
      <c r="B212" s="241" t="s">
        <v>277</v>
      </c>
      <c r="C212" s="242">
        <v>1</v>
      </c>
    </row>
    <row r="213" spans="2:3" x14ac:dyDescent="0.2">
      <c r="B213" s="243" t="s">
        <v>242</v>
      </c>
      <c r="C213" s="244">
        <v>9</v>
      </c>
    </row>
    <row r="214" spans="2:3" x14ac:dyDescent="0.2">
      <c r="B214" s="237" t="s">
        <v>270</v>
      </c>
      <c r="C214" s="238">
        <v>8</v>
      </c>
    </row>
    <row r="215" spans="2:3" x14ac:dyDescent="0.2">
      <c r="B215" s="241" t="s">
        <v>271</v>
      </c>
      <c r="C215" s="242">
        <v>1</v>
      </c>
    </row>
    <row r="216" spans="2:3" ht="15.75" x14ac:dyDescent="0.25">
      <c r="B216" s="66" t="s">
        <v>13</v>
      </c>
      <c r="C216" s="146">
        <v>111</v>
      </c>
    </row>
    <row r="217" spans="2:3" x14ac:dyDescent="0.2">
      <c r="B217" s="243" t="s">
        <v>240</v>
      </c>
      <c r="C217" s="244">
        <v>31</v>
      </c>
    </row>
    <row r="218" spans="2:3" x14ac:dyDescent="0.2">
      <c r="B218" s="237" t="s">
        <v>270</v>
      </c>
      <c r="C218" s="238">
        <v>10</v>
      </c>
    </row>
    <row r="219" spans="2:3" x14ac:dyDescent="0.2">
      <c r="B219" s="237" t="s">
        <v>271</v>
      </c>
      <c r="C219" s="238">
        <v>6</v>
      </c>
    </row>
    <row r="220" spans="2:3" x14ac:dyDescent="0.2">
      <c r="B220" s="237" t="s">
        <v>278</v>
      </c>
      <c r="C220" s="238">
        <v>1</v>
      </c>
    </row>
    <row r="221" spans="2:3" x14ac:dyDescent="0.2">
      <c r="B221" s="237" t="s">
        <v>273</v>
      </c>
      <c r="C221" s="238">
        <v>4</v>
      </c>
    </row>
    <row r="222" spans="2:3" x14ac:dyDescent="0.2">
      <c r="B222" s="237" t="s">
        <v>274</v>
      </c>
      <c r="C222" s="238">
        <v>1</v>
      </c>
    </row>
    <row r="223" spans="2:3" x14ac:dyDescent="0.2">
      <c r="B223" s="237" t="s">
        <v>277</v>
      </c>
      <c r="C223" s="238">
        <v>2</v>
      </c>
    </row>
    <row r="224" spans="2:3" x14ac:dyDescent="0.2">
      <c r="B224" s="237" t="s">
        <v>275</v>
      </c>
      <c r="C224" s="238">
        <v>3</v>
      </c>
    </row>
    <row r="225" spans="2:3" x14ac:dyDescent="0.2">
      <c r="B225" s="241" t="s">
        <v>276</v>
      </c>
      <c r="C225" s="242">
        <v>4</v>
      </c>
    </row>
    <row r="226" spans="2:3" x14ac:dyDescent="0.2">
      <c r="B226" s="243" t="s">
        <v>237</v>
      </c>
      <c r="C226" s="244">
        <v>39</v>
      </c>
    </row>
    <row r="227" spans="2:3" x14ac:dyDescent="0.2">
      <c r="B227" s="237" t="s">
        <v>270</v>
      </c>
      <c r="C227" s="238">
        <v>30</v>
      </c>
    </row>
    <row r="228" spans="2:3" x14ac:dyDescent="0.2">
      <c r="B228" s="237" t="s">
        <v>271</v>
      </c>
      <c r="C228" s="238">
        <v>3</v>
      </c>
    </row>
    <row r="229" spans="2:3" x14ac:dyDescent="0.2">
      <c r="B229" s="237" t="s">
        <v>272</v>
      </c>
      <c r="C229" s="238">
        <v>1</v>
      </c>
    </row>
    <row r="230" spans="2:3" x14ac:dyDescent="0.2">
      <c r="B230" s="237" t="s">
        <v>273</v>
      </c>
      <c r="C230" s="238">
        <v>2</v>
      </c>
    </row>
    <row r="231" spans="2:3" x14ac:dyDescent="0.2">
      <c r="B231" s="237" t="s">
        <v>274</v>
      </c>
      <c r="C231" s="238">
        <v>1</v>
      </c>
    </row>
    <row r="232" spans="2:3" x14ac:dyDescent="0.2">
      <c r="B232" s="241" t="s">
        <v>280</v>
      </c>
      <c r="C232" s="242">
        <v>2</v>
      </c>
    </row>
    <row r="233" spans="2:3" x14ac:dyDescent="0.2">
      <c r="B233" s="243" t="s">
        <v>241</v>
      </c>
      <c r="C233" s="244">
        <v>31</v>
      </c>
    </row>
    <row r="234" spans="2:3" x14ac:dyDescent="0.2">
      <c r="B234" s="237" t="s">
        <v>270</v>
      </c>
      <c r="C234" s="238">
        <v>18</v>
      </c>
    </row>
    <row r="235" spans="2:3" x14ac:dyDescent="0.2">
      <c r="B235" s="237" t="s">
        <v>271</v>
      </c>
      <c r="C235" s="238">
        <v>7</v>
      </c>
    </row>
    <row r="236" spans="2:3" x14ac:dyDescent="0.2">
      <c r="B236" s="237" t="s">
        <v>272</v>
      </c>
      <c r="C236" s="238">
        <v>1</v>
      </c>
    </row>
    <row r="237" spans="2:3" x14ac:dyDescent="0.2">
      <c r="B237" s="237" t="s">
        <v>273</v>
      </c>
      <c r="C237" s="238">
        <v>2</v>
      </c>
    </row>
    <row r="238" spans="2:3" x14ac:dyDescent="0.2">
      <c r="B238" s="237" t="s">
        <v>275</v>
      </c>
      <c r="C238" s="238">
        <v>2</v>
      </c>
    </row>
    <row r="239" spans="2:3" x14ac:dyDescent="0.2">
      <c r="B239" s="241" t="s">
        <v>276</v>
      </c>
      <c r="C239" s="242">
        <v>1</v>
      </c>
    </row>
    <row r="240" spans="2:3" x14ac:dyDescent="0.2">
      <c r="B240" s="243" t="s">
        <v>236</v>
      </c>
      <c r="C240" s="244">
        <v>10</v>
      </c>
    </row>
    <row r="241" spans="2:3" x14ac:dyDescent="0.2">
      <c r="B241" s="237" t="s">
        <v>270</v>
      </c>
      <c r="C241" s="238">
        <v>8</v>
      </c>
    </row>
    <row r="242" spans="2:3" x14ac:dyDescent="0.2">
      <c r="B242" s="237" t="s">
        <v>271</v>
      </c>
      <c r="C242" s="238">
        <v>1</v>
      </c>
    </row>
    <row r="243" spans="2:3" x14ac:dyDescent="0.2">
      <c r="B243" s="241" t="s">
        <v>278</v>
      </c>
      <c r="C243" s="242">
        <v>1</v>
      </c>
    </row>
    <row r="244" spans="2:3" ht="15.75" x14ac:dyDescent="0.25">
      <c r="B244" s="66" t="s">
        <v>14</v>
      </c>
      <c r="C244" s="146">
        <v>13</v>
      </c>
    </row>
    <row r="245" spans="2:3" x14ac:dyDescent="0.2">
      <c r="B245" s="243" t="s">
        <v>238</v>
      </c>
      <c r="C245" s="244">
        <v>13</v>
      </c>
    </row>
    <row r="246" spans="2:3" x14ac:dyDescent="0.2">
      <c r="B246" s="237" t="s">
        <v>270</v>
      </c>
      <c r="C246" s="238">
        <v>8</v>
      </c>
    </row>
    <row r="247" spans="2:3" x14ac:dyDescent="0.2">
      <c r="B247" s="237" t="s">
        <v>271</v>
      </c>
      <c r="C247" s="238">
        <v>1</v>
      </c>
    </row>
    <row r="248" spans="2:3" x14ac:dyDescent="0.2">
      <c r="B248" s="237" t="s">
        <v>272</v>
      </c>
      <c r="C248" s="238">
        <v>1</v>
      </c>
    </row>
    <row r="249" spans="2:3" x14ac:dyDescent="0.2">
      <c r="B249" s="237" t="s">
        <v>273</v>
      </c>
      <c r="C249" s="238">
        <v>1</v>
      </c>
    </row>
    <row r="250" spans="2:3" x14ac:dyDescent="0.2">
      <c r="B250" s="237" t="s">
        <v>281</v>
      </c>
      <c r="C250" s="238">
        <v>1</v>
      </c>
    </row>
    <row r="251" spans="2:3" x14ac:dyDescent="0.2">
      <c r="B251" s="241" t="s">
        <v>280</v>
      </c>
      <c r="C251" s="242">
        <v>1</v>
      </c>
    </row>
    <row r="252" spans="2:3" ht="15.75" x14ac:dyDescent="0.25">
      <c r="B252" s="66" t="s">
        <v>225</v>
      </c>
      <c r="C252" s="146">
        <v>44</v>
      </c>
    </row>
    <row r="253" spans="2:3" x14ac:dyDescent="0.2">
      <c r="B253" s="243" t="s">
        <v>225</v>
      </c>
      <c r="C253" s="244">
        <v>44</v>
      </c>
    </row>
    <row r="254" spans="2:3" x14ac:dyDescent="0.2">
      <c r="B254" s="237" t="s">
        <v>270</v>
      </c>
      <c r="C254" s="238">
        <v>32</v>
      </c>
    </row>
    <row r="255" spans="2:3" x14ac:dyDescent="0.2">
      <c r="B255" s="237" t="s">
        <v>271</v>
      </c>
      <c r="C255" s="238">
        <v>4</v>
      </c>
    </row>
    <row r="256" spans="2:3" x14ac:dyDescent="0.2">
      <c r="B256" s="237" t="s">
        <v>273</v>
      </c>
      <c r="C256" s="238">
        <v>1</v>
      </c>
    </row>
    <row r="257" spans="2:3" x14ac:dyDescent="0.2">
      <c r="B257" s="237" t="s">
        <v>274</v>
      </c>
      <c r="C257" s="238">
        <v>1</v>
      </c>
    </row>
    <row r="258" spans="2:3" x14ac:dyDescent="0.2">
      <c r="B258" s="237" t="s">
        <v>277</v>
      </c>
      <c r="C258" s="238">
        <v>1</v>
      </c>
    </row>
    <row r="259" spans="2:3" x14ac:dyDescent="0.2">
      <c r="B259" s="237" t="s">
        <v>280</v>
      </c>
      <c r="C259" s="238">
        <v>3</v>
      </c>
    </row>
    <row r="260" spans="2:3" x14ac:dyDescent="0.2">
      <c r="B260" s="237" t="s">
        <v>275</v>
      </c>
      <c r="C260" s="238">
        <v>1</v>
      </c>
    </row>
    <row r="261" spans="2:3" x14ac:dyDescent="0.2">
      <c r="B261" s="241" t="s">
        <v>276</v>
      </c>
      <c r="C261" s="242">
        <v>1</v>
      </c>
    </row>
    <row r="262" spans="2:3" ht="15.75" x14ac:dyDescent="0.25">
      <c r="B262" s="66" t="s">
        <v>8</v>
      </c>
      <c r="C262" s="146">
        <v>52</v>
      </c>
    </row>
    <row r="263" spans="2:3" x14ac:dyDescent="0.2">
      <c r="B263" s="243" t="s">
        <v>8</v>
      </c>
      <c r="C263" s="244">
        <v>52</v>
      </c>
    </row>
    <row r="264" spans="2:3" x14ac:dyDescent="0.2">
      <c r="B264" s="237" t="s">
        <v>270</v>
      </c>
      <c r="C264" s="238">
        <v>19</v>
      </c>
    </row>
    <row r="265" spans="2:3" x14ac:dyDescent="0.2">
      <c r="B265" s="237" t="s">
        <v>271</v>
      </c>
      <c r="C265" s="238">
        <v>11</v>
      </c>
    </row>
    <row r="266" spans="2:3" x14ac:dyDescent="0.2">
      <c r="B266" s="237" t="s">
        <v>272</v>
      </c>
      <c r="C266" s="238">
        <v>1</v>
      </c>
    </row>
    <row r="267" spans="2:3" x14ac:dyDescent="0.2">
      <c r="B267" s="237" t="s">
        <v>273</v>
      </c>
      <c r="C267" s="238">
        <v>4</v>
      </c>
    </row>
    <row r="268" spans="2:3" x14ac:dyDescent="0.2">
      <c r="B268" s="237" t="s">
        <v>274</v>
      </c>
      <c r="C268" s="238">
        <v>1</v>
      </c>
    </row>
    <row r="269" spans="2:3" x14ac:dyDescent="0.2">
      <c r="B269" s="237" t="s">
        <v>277</v>
      </c>
      <c r="C269" s="238">
        <v>6</v>
      </c>
    </row>
    <row r="270" spans="2:3" x14ac:dyDescent="0.2">
      <c r="B270" s="237" t="s">
        <v>280</v>
      </c>
      <c r="C270" s="238">
        <v>3</v>
      </c>
    </row>
    <row r="271" spans="2:3" x14ac:dyDescent="0.2">
      <c r="B271" s="237" t="s">
        <v>275</v>
      </c>
      <c r="C271" s="238">
        <v>5</v>
      </c>
    </row>
    <row r="272" spans="2:3" x14ac:dyDescent="0.2">
      <c r="B272" s="241" t="s">
        <v>276</v>
      </c>
      <c r="C272" s="242">
        <v>2</v>
      </c>
    </row>
    <row r="273" spans="2:3" ht="15.75" x14ac:dyDescent="0.25">
      <c r="B273" s="66" t="s">
        <v>17</v>
      </c>
      <c r="C273" s="146">
        <v>116</v>
      </c>
    </row>
    <row r="274" spans="2:3" x14ac:dyDescent="0.2">
      <c r="B274" s="243" t="s">
        <v>248</v>
      </c>
      <c r="C274" s="244">
        <v>41</v>
      </c>
    </row>
    <row r="275" spans="2:3" x14ac:dyDescent="0.2">
      <c r="B275" s="237" t="s">
        <v>270</v>
      </c>
      <c r="C275" s="238">
        <v>20</v>
      </c>
    </row>
    <row r="276" spans="2:3" x14ac:dyDescent="0.2">
      <c r="B276" s="237" t="s">
        <v>271</v>
      </c>
      <c r="C276" s="238">
        <v>8</v>
      </c>
    </row>
    <row r="277" spans="2:3" x14ac:dyDescent="0.2">
      <c r="B277" s="237" t="s">
        <v>272</v>
      </c>
      <c r="C277" s="238">
        <v>2</v>
      </c>
    </row>
    <row r="278" spans="2:3" x14ac:dyDescent="0.2">
      <c r="B278" s="237" t="s">
        <v>278</v>
      </c>
      <c r="C278" s="238">
        <v>1</v>
      </c>
    </row>
    <row r="279" spans="2:3" x14ac:dyDescent="0.2">
      <c r="B279" s="237" t="s">
        <v>273</v>
      </c>
      <c r="C279" s="238">
        <v>5</v>
      </c>
    </row>
    <row r="280" spans="2:3" x14ac:dyDescent="0.2">
      <c r="B280" s="237" t="s">
        <v>274</v>
      </c>
      <c r="C280" s="238">
        <v>2</v>
      </c>
    </row>
    <row r="281" spans="2:3" x14ac:dyDescent="0.2">
      <c r="B281" s="237" t="s">
        <v>280</v>
      </c>
      <c r="C281" s="238">
        <v>1</v>
      </c>
    </row>
    <row r="282" spans="2:3" x14ac:dyDescent="0.2">
      <c r="B282" s="241" t="s">
        <v>275</v>
      </c>
      <c r="C282" s="242">
        <v>2</v>
      </c>
    </row>
    <row r="283" spans="2:3" x14ac:dyDescent="0.2">
      <c r="B283" s="243" t="s">
        <v>287</v>
      </c>
      <c r="C283" s="244">
        <v>75</v>
      </c>
    </row>
    <row r="284" spans="2:3" x14ac:dyDescent="0.2">
      <c r="B284" s="237" t="s">
        <v>270</v>
      </c>
      <c r="C284" s="238">
        <v>46</v>
      </c>
    </row>
    <row r="285" spans="2:3" x14ac:dyDescent="0.2">
      <c r="B285" s="237" t="s">
        <v>271</v>
      </c>
      <c r="C285" s="238">
        <v>15</v>
      </c>
    </row>
    <row r="286" spans="2:3" x14ac:dyDescent="0.2">
      <c r="B286" s="237" t="s">
        <v>272</v>
      </c>
      <c r="C286" s="238">
        <v>1</v>
      </c>
    </row>
    <row r="287" spans="2:3" x14ac:dyDescent="0.2">
      <c r="B287" s="237" t="s">
        <v>278</v>
      </c>
      <c r="C287" s="238">
        <v>1</v>
      </c>
    </row>
    <row r="288" spans="2:3" x14ac:dyDescent="0.2">
      <c r="B288" s="237" t="s">
        <v>273</v>
      </c>
      <c r="C288" s="238">
        <v>2</v>
      </c>
    </row>
    <row r="289" spans="2:3" x14ac:dyDescent="0.2">
      <c r="B289" s="237" t="s">
        <v>277</v>
      </c>
      <c r="C289" s="238">
        <v>4</v>
      </c>
    </row>
    <row r="290" spans="2:3" x14ac:dyDescent="0.2">
      <c r="B290" s="237" t="s">
        <v>280</v>
      </c>
      <c r="C290" s="238">
        <v>1</v>
      </c>
    </row>
    <row r="291" spans="2:3" x14ac:dyDescent="0.2">
      <c r="B291" s="237" t="s">
        <v>275</v>
      </c>
      <c r="C291" s="238">
        <v>4</v>
      </c>
    </row>
    <row r="292" spans="2:3" x14ac:dyDescent="0.2">
      <c r="B292" s="241" t="s">
        <v>276</v>
      </c>
      <c r="C292" s="242">
        <v>1</v>
      </c>
    </row>
  </sheetData>
  <sheetProtection password="C6D6" sheet="1" objects="1" scenarios="1"/>
  <mergeCells count="1">
    <mergeCell ref="C4:C6"/>
  </mergeCells>
  <hyperlinks>
    <hyperlink ref="B2" location="Contents!A1" display="Back to contents"/>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57"/>
  <sheetViews>
    <sheetView showGridLines="0" workbookViewId="0">
      <pane ySplit="5" topLeftCell="A6" activePane="bottomLeft" state="frozen"/>
      <selection pane="bottomLeft"/>
    </sheetView>
  </sheetViews>
  <sheetFormatPr defaultRowHeight="15" x14ac:dyDescent="0.2"/>
  <cols>
    <col min="1" max="1" width="23.6640625" customWidth="1"/>
    <col min="2" max="10" width="12.77734375" style="98" customWidth="1"/>
  </cols>
  <sheetData>
    <row r="1" spans="1:10" ht="15.75" x14ac:dyDescent="0.25">
      <c r="A1" s="249" t="s">
        <v>367</v>
      </c>
    </row>
    <row r="2" spans="1:10" x14ac:dyDescent="0.2">
      <c r="A2" s="9" t="s">
        <v>31</v>
      </c>
    </row>
    <row r="3" spans="1:10" ht="15.75" thickBot="1" x14ac:dyDescent="0.25">
      <c r="A3" s="9"/>
    </row>
    <row r="4" spans="1:10" ht="27" customHeight="1" x14ac:dyDescent="0.25">
      <c r="A4" s="335" t="s">
        <v>146</v>
      </c>
      <c r="B4" s="725" t="s">
        <v>68</v>
      </c>
      <c r="C4" s="727" t="s">
        <v>70</v>
      </c>
      <c r="D4" s="727" t="s">
        <v>73</v>
      </c>
      <c r="E4" s="727" t="s">
        <v>74</v>
      </c>
      <c r="F4" s="727" t="s">
        <v>75</v>
      </c>
      <c r="G4" s="727" t="s">
        <v>76</v>
      </c>
      <c r="H4" s="727" t="s">
        <v>78</v>
      </c>
      <c r="I4" s="801" t="s">
        <v>79</v>
      </c>
      <c r="J4" s="732" t="s">
        <v>18</v>
      </c>
    </row>
    <row r="5" spans="1:10" s="58" customFormat="1" ht="16.5" customHeight="1" thickBot="1" x14ac:dyDescent="0.25">
      <c r="A5" s="337" t="s">
        <v>255</v>
      </c>
      <c r="B5" s="726"/>
      <c r="C5" s="728"/>
      <c r="D5" s="728"/>
      <c r="E5" s="728"/>
      <c r="F5" s="728"/>
      <c r="G5" s="728"/>
      <c r="H5" s="728"/>
      <c r="I5" s="802"/>
      <c r="J5" s="733"/>
    </row>
    <row r="6" spans="1:10" ht="15.75" x14ac:dyDescent="0.25">
      <c r="A6" s="33" t="s">
        <v>6</v>
      </c>
      <c r="B6" s="321">
        <v>12</v>
      </c>
      <c r="C6" s="322">
        <v>14</v>
      </c>
      <c r="D6" s="322"/>
      <c r="E6" s="322"/>
      <c r="F6" s="322">
        <v>1</v>
      </c>
      <c r="G6" s="322"/>
      <c r="H6" s="322">
        <v>12</v>
      </c>
      <c r="I6" s="323"/>
      <c r="J6" s="324">
        <v>39</v>
      </c>
    </row>
    <row r="7" spans="1:10" x14ac:dyDescent="0.2">
      <c r="A7" s="34" t="s">
        <v>215</v>
      </c>
      <c r="B7" s="325"/>
      <c r="C7" s="143">
        <v>4</v>
      </c>
      <c r="D7" s="143"/>
      <c r="E7" s="143"/>
      <c r="F7" s="143"/>
      <c r="G7" s="143"/>
      <c r="H7" s="143">
        <v>2</v>
      </c>
      <c r="I7" s="326"/>
      <c r="J7" s="327">
        <v>6</v>
      </c>
    </row>
    <row r="8" spans="1:10" x14ac:dyDescent="0.2">
      <c r="A8" s="34" t="s">
        <v>218</v>
      </c>
      <c r="B8" s="325">
        <v>5</v>
      </c>
      <c r="C8" s="143">
        <v>4</v>
      </c>
      <c r="D8" s="143"/>
      <c r="E8" s="143"/>
      <c r="F8" s="143"/>
      <c r="G8" s="143"/>
      <c r="H8" s="143">
        <v>1</v>
      </c>
      <c r="I8" s="326"/>
      <c r="J8" s="327">
        <v>10</v>
      </c>
    </row>
    <row r="9" spans="1:10" x14ac:dyDescent="0.2">
      <c r="A9" s="34" t="s">
        <v>216</v>
      </c>
      <c r="B9" s="325">
        <v>2</v>
      </c>
      <c r="C9" s="143">
        <v>1</v>
      </c>
      <c r="D9" s="143"/>
      <c r="E9" s="143"/>
      <c r="F9" s="143"/>
      <c r="G9" s="143"/>
      <c r="H9" s="143">
        <v>2</v>
      </c>
      <c r="I9" s="326"/>
      <c r="J9" s="327">
        <v>5</v>
      </c>
    </row>
    <row r="10" spans="1:10" x14ac:dyDescent="0.2">
      <c r="A10" s="34" t="s">
        <v>217</v>
      </c>
      <c r="B10" s="325">
        <v>3</v>
      </c>
      <c r="C10" s="143">
        <v>5</v>
      </c>
      <c r="D10" s="143"/>
      <c r="E10" s="143"/>
      <c r="F10" s="143">
        <v>1</v>
      </c>
      <c r="G10" s="143"/>
      <c r="H10" s="143">
        <v>1</v>
      </c>
      <c r="I10" s="326"/>
      <c r="J10" s="327">
        <v>10</v>
      </c>
    </row>
    <row r="11" spans="1:10" ht="15.75" thickBot="1" x14ac:dyDescent="0.25">
      <c r="A11" s="35" t="s">
        <v>214</v>
      </c>
      <c r="B11" s="328">
        <v>2</v>
      </c>
      <c r="C11" s="329"/>
      <c r="D11" s="329"/>
      <c r="E11" s="329"/>
      <c r="F11" s="329"/>
      <c r="G11" s="329"/>
      <c r="H11" s="329">
        <v>6</v>
      </c>
      <c r="I11" s="330"/>
      <c r="J11" s="331">
        <v>8</v>
      </c>
    </row>
    <row r="12" spans="1:10" ht="15.75" x14ac:dyDescent="0.25">
      <c r="A12" s="33" t="s">
        <v>7</v>
      </c>
      <c r="B12" s="321">
        <v>8</v>
      </c>
      <c r="C12" s="322">
        <v>15</v>
      </c>
      <c r="D12" s="322"/>
      <c r="E12" s="322">
        <v>1</v>
      </c>
      <c r="F12" s="322"/>
      <c r="G12" s="322"/>
      <c r="H12" s="322">
        <v>5</v>
      </c>
      <c r="I12" s="323"/>
      <c r="J12" s="324">
        <v>29</v>
      </c>
    </row>
    <row r="13" spans="1:10" x14ac:dyDescent="0.2">
      <c r="A13" s="34" t="s">
        <v>222</v>
      </c>
      <c r="B13" s="325"/>
      <c r="C13" s="143">
        <v>2</v>
      </c>
      <c r="D13" s="143"/>
      <c r="E13" s="143"/>
      <c r="F13" s="143"/>
      <c r="G13" s="143"/>
      <c r="H13" s="143">
        <v>1</v>
      </c>
      <c r="I13" s="326"/>
      <c r="J13" s="327">
        <v>3</v>
      </c>
    </row>
    <row r="14" spans="1:10" x14ac:dyDescent="0.2">
      <c r="A14" s="34" t="s">
        <v>220</v>
      </c>
      <c r="B14" s="325">
        <v>1</v>
      </c>
      <c r="C14" s="143">
        <v>1</v>
      </c>
      <c r="D14" s="143"/>
      <c r="E14" s="143"/>
      <c r="F14" s="143"/>
      <c r="G14" s="143"/>
      <c r="H14" s="143"/>
      <c r="I14" s="326"/>
      <c r="J14" s="327">
        <v>2</v>
      </c>
    </row>
    <row r="15" spans="1:10" x14ac:dyDescent="0.2">
      <c r="A15" s="34" t="s">
        <v>219</v>
      </c>
      <c r="B15" s="325">
        <v>4</v>
      </c>
      <c r="C15" s="143">
        <v>6</v>
      </c>
      <c r="D15" s="143"/>
      <c r="E15" s="143"/>
      <c r="F15" s="143"/>
      <c r="G15" s="143"/>
      <c r="H15" s="143">
        <v>2</v>
      </c>
      <c r="I15" s="326"/>
      <c r="J15" s="327">
        <v>12</v>
      </c>
    </row>
    <row r="16" spans="1:10" x14ac:dyDescent="0.2">
      <c r="A16" s="34" t="s">
        <v>221</v>
      </c>
      <c r="B16" s="325">
        <v>1</v>
      </c>
      <c r="C16" s="143">
        <v>3</v>
      </c>
      <c r="D16" s="143"/>
      <c r="E16" s="143"/>
      <c r="F16" s="143"/>
      <c r="G16" s="143"/>
      <c r="H16" s="143"/>
      <c r="I16" s="326"/>
      <c r="J16" s="327">
        <v>4</v>
      </c>
    </row>
    <row r="17" spans="1:10" ht="15.75" thickBot="1" x14ac:dyDescent="0.25">
      <c r="A17" s="35" t="s">
        <v>223</v>
      </c>
      <c r="B17" s="328">
        <v>2</v>
      </c>
      <c r="C17" s="329">
        <v>3</v>
      </c>
      <c r="D17" s="329"/>
      <c r="E17" s="329">
        <v>1</v>
      </c>
      <c r="F17" s="329"/>
      <c r="G17" s="329"/>
      <c r="H17" s="329">
        <v>2</v>
      </c>
      <c r="I17" s="330"/>
      <c r="J17" s="331">
        <v>8</v>
      </c>
    </row>
    <row r="18" spans="1:10" ht="15.75" x14ac:dyDescent="0.25">
      <c r="A18" s="33" t="s">
        <v>8</v>
      </c>
      <c r="B18" s="321">
        <v>2</v>
      </c>
      <c r="C18" s="322">
        <v>5</v>
      </c>
      <c r="D18" s="322"/>
      <c r="E18" s="322"/>
      <c r="F18" s="322">
        <v>1</v>
      </c>
      <c r="G18" s="322"/>
      <c r="H18" s="322"/>
      <c r="I18" s="323"/>
      <c r="J18" s="324">
        <v>8</v>
      </c>
    </row>
    <row r="19" spans="1:10" ht="15.75" thickBot="1" x14ac:dyDescent="0.25">
      <c r="A19" s="35" t="s">
        <v>8</v>
      </c>
      <c r="B19" s="328">
        <v>2</v>
      </c>
      <c r="C19" s="329">
        <v>5</v>
      </c>
      <c r="D19" s="329"/>
      <c r="E19" s="329"/>
      <c r="F19" s="329">
        <v>1</v>
      </c>
      <c r="G19" s="329"/>
      <c r="H19" s="329"/>
      <c r="I19" s="330"/>
      <c r="J19" s="331">
        <v>8</v>
      </c>
    </row>
    <row r="20" spans="1:10" ht="15.75" x14ac:dyDescent="0.25">
      <c r="A20" s="33" t="s">
        <v>9</v>
      </c>
      <c r="B20" s="321">
        <v>2</v>
      </c>
      <c r="C20" s="322">
        <v>6</v>
      </c>
      <c r="D20" s="322"/>
      <c r="E20" s="322"/>
      <c r="F20" s="322"/>
      <c r="G20" s="322"/>
      <c r="H20" s="322">
        <v>7</v>
      </c>
      <c r="I20" s="323"/>
      <c r="J20" s="324">
        <v>15</v>
      </c>
    </row>
    <row r="21" spans="1:10" x14ac:dyDescent="0.2">
      <c r="A21" s="34" t="s">
        <v>224</v>
      </c>
      <c r="B21" s="325">
        <v>2</v>
      </c>
      <c r="C21" s="143">
        <v>1</v>
      </c>
      <c r="D21" s="143"/>
      <c r="E21" s="143"/>
      <c r="F21" s="143"/>
      <c r="G21" s="143"/>
      <c r="H21" s="143">
        <v>2</v>
      </c>
      <c r="I21" s="326"/>
      <c r="J21" s="327">
        <v>5</v>
      </c>
    </row>
    <row r="22" spans="1:10" x14ac:dyDescent="0.2">
      <c r="A22" s="34" t="s">
        <v>226</v>
      </c>
      <c r="B22" s="325"/>
      <c r="C22" s="143">
        <v>4</v>
      </c>
      <c r="D22" s="143"/>
      <c r="E22" s="143"/>
      <c r="F22" s="143"/>
      <c r="G22" s="143"/>
      <c r="H22" s="143">
        <v>2</v>
      </c>
      <c r="I22" s="326"/>
      <c r="J22" s="327">
        <v>6</v>
      </c>
    </row>
    <row r="23" spans="1:10" ht="15.75" thickBot="1" x14ac:dyDescent="0.25">
      <c r="A23" s="35" t="s">
        <v>227</v>
      </c>
      <c r="B23" s="328"/>
      <c r="C23" s="329">
        <v>1</v>
      </c>
      <c r="D23" s="329"/>
      <c r="E23" s="329"/>
      <c r="F23" s="329"/>
      <c r="G23" s="329"/>
      <c r="H23" s="329">
        <v>3</v>
      </c>
      <c r="I23" s="330"/>
      <c r="J23" s="331">
        <v>4</v>
      </c>
    </row>
    <row r="24" spans="1:10" ht="15.75" x14ac:dyDescent="0.25">
      <c r="A24" s="33" t="s">
        <v>225</v>
      </c>
      <c r="B24" s="321">
        <v>2</v>
      </c>
      <c r="C24" s="322">
        <v>2</v>
      </c>
      <c r="D24" s="322"/>
      <c r="E24" s="322"/>
      <c r="F24" s="322">
        <v>1</v>
      </c>
      <c r="G24" s="322"/>
      <c r="H24" s="322">
        <v>2</v>
      </c>
      <c r="I24" s="323"/>
      <c r="J24" s="324">
        <v>7</v>
      </c>
    </row>
    <row r="25" spans="1:10" ht="15.75" thickBot="1" x14ac:dyDescent="0.25">
      <c r="A25" s="35" t="s">
        <v>225</v>
      </c>
      <c r="B25" s="328">
        <v>2</v>
      </c>
      <c r="C25" s="329">
        <v>2</v>
      </c>
      <c r="D25" s="329"/>
      <c r="E25" s="329"/>
      <c r="F25" s="329">
        <v>1</v>
      </c>
      <c r="G25" s="329"/>
      <c r="H25" s="329">
        <v>2</v>
      </c>
      <c r="I25" s="330"/>
      <c r="J25" s="331">
        <v>7</v>
      </c>
    </row>
    <row r="26" spans="1:10" ht="15.75" x14ac:dyDescent="0.25">
      <c r="A26" s="33" t="s">
        <v>11</v>
      </c>
      <c r="B26" s="321">
        <v>19</v>
      </c>
      <c r="C26" s="322">
        <v>23</v>
      </c>
      <c r="D26" s="322">
        <v>1</v>
      </c>
      <c r="E26" s="322"/>
      <c r="F26" s="322">
        <v>2</v>
      </c>
      <c r="G26" s="322"/>
      <c r="H26" s="322">
        <v>11</v>
      </c>
      <c r="I26" s="323"/>
      <c r="J26" s="324">
        <v>56</v>
      </c>
    </row>
    <row r="27" spans="1:10" x14ac:dyDescent="0.2">
      <c r="A27" s="34" t="s">
        <v>230</v>
      </c>
      <c r="B27" s="325">
        <v>2</v>
      </c>
      <c r="C27" s="143">
        <v>2</v>
      </c>
      <c r="D27" s="143"/>
      <c r="E27" s="143"/>
      <c r="F27" s="143">
        <v>1</v>
      </c>
      <c r="G27" s="143"/>
      <c r="H27" s="143"/>
      <c r="I27" s="326"/>
      <c r="J27" s="327">
        <v>5</v>
      </c>
    </row>
    <row r="28" spans="1:10" x14ac:dyDescent="0.2">
      <c r="A28" s="34" t="s">
        <v>233</v>
      </c>
      <c r="B28" s="325">
        <v>4</v>
      </c>
      <c r="C28" s="143">
        <v>6</v>
      </c>
      <c r="D28" s="143"/>
      <c r="E28" s="143"/>
      <c r="F28" s="143"/>
      <c r="G28" s="143"/>
      <c r="H28" s="143">
        <v>1</v>
      </c>
      <c r="I28" s="326"/>
      <c r="J28" s="327">
        <v>11</v>
      </c>
    </row>
    <row r="29" spans="1:10" x14ac:dyDescent="0.2">
      <c r="A29" s="34" t="s">
        <v>231</v>
      </c>
      <c r="B29" s="325">
        <v>3</v>
      </c>
      <c r="C29" s="143">
        <v>4</v>
      </c>
      <c r="D29" s="143"/>
      <c r="E29" s="143"/>
      <c r="F29" s="143"/>
      <c r="G29" s="143"/>
      <c r="H29" s="143">
        <v>1</v>
      </c>
      <c r="I29" s="326"/>
      <c r="J29" s="327">
        <v>8</v>
      </c>
    </row>
    <row r="30" spans="1:10" x14ac:dyDescent="0.2">
      <c r="A30" s="34" t="s">
        <v>235</v>
      </c>
      <c r="B30" s="325">
        <v>2</v>
      </c>
      <c r="C30" s="143">
        <v>2</v>
      </c>
      <c r="D30" s="143"/>
      <c r="E30" s="143"/>
      <c r="F30" s="143"/>
      <c r="G30" s="143"/>
      <c r="H30" s="143">
        <v>1</v>
      </c>
      <c r="I30" s="326"/>
      <c r="J30" s="327">
        <v>5</v>
      </c>
    </row>
    <row r="31" spans="1:10" x14ac:dyDescent="0.2">
      <c r="A31" s="34" t="s">
        <v>234</v>
      </c>
      <c r="B31" s="325">
        <v>5</v>
      </c>
      <c r="C31" s="143">
        <v>1</v>
      </c>
      <c r="D31" s="143"/>
      <c r="E31" s="143"/>
      <c r="F31" s="143"/>
      <c r="G31" s="143"/>
      <c r="H31" s="143">
        <v>3</v>
      </c>
      <c r="I31" s="326"/>
      <c r="J31" s="327">
        <v>9</v>
      </c>
    </row>
    <row r="32" spans="1:10" x14ac:dyDescent="0.2">
      <c r="A32" s="34" t="s">
        <v>228</v>
      </c>
      <c r="B32" s="325">
        <v>2</v>
      </c>
      <c r="C32" s="143">
        <v>3</v>
      </c>
      <c r="D32" s="143"/>
      <c r="E32" s="143"/>
      <c r="F32" s="143"/>
      <c r="G32" s="143"/>
      <c r="H32" s="143">
        <v>3</v>
      </c>
      <c r="I32" s="326"/>
      <c r="J32" s="327">
        <v>8</v>
      </c>
    </row>
    <row r="33" spans="1:10" x14ac:dyDescent="0.2">
      <c r="A33" s="34" t="s">
        <v>232</v>
      </c>
      <c r="B33" s="325">
        <v>1</v>
      </c>
      <c r="C33" s="143">
        <v>2</v>
      </c>
      <c r="D33" s="143">
        <v>1</v>
      </c>
      <c r="E33" s="143"/>
      <c r="F33" s="143">
        <v>1</v>
      </c>
      <c r="G33" s="143"/>
      <c r="H33" s="143"/>
      <c r="I33" s="326"/>
      <c r="J33" s="327">
        <v>5</v>
      </c>
    </row>
    <row r="34" spans="1:10" ht="15.75" thickBot="1" x14ac:dyDescent="0.25">
      <c r="A34" s="35" t="s">
        <v>229</v>
      </c>
      <c r="B34" s="328"/>
      <c r="C34" s="329">
        <v>3</v>
      </c>
      <c r="D34" s="329"/>
      <c r="E34" s="329"/>
      <c r="F34" s="329"/>
      <c r="G34" s="329"/>
      <c r="H34" s="329">
        <v>2</v>
      </c>
      <c r="I34" s="330"/>
      <c r="J34" s="331">
        <v>5</v>
      </c>
    </row>
    <row r="35" spans="1:10" ht="15.75" x14ac:dyDescent="0.25">
      <c r="A35" s="33" t="s">
        <v>12</v>
      </c>
      <c r="B35" s="321">
        <v>1</v>
      </c>
      <c r="C35" s="322">
        <v>7</v>
      </c>
      <c r="D35" s="322"/>
      <c r="E35" s="322">
        <v>1</v>
      </c>
      <c r="F35" s="322">
        <v>1</v>
      </c>
      <c r="G35" s="322"/>
      <c r="H35" s="322">
        <v>5</v>
      </c>
      <c r="I35" s="323"/>
      <c r="J35" s="324">
        <v>15</v>
      </c>
    </row>
    <row r="36" spans="1:10" x14ac:dyDescent="0.2">
      <c r="A36" s="34" t="s">
        <v>243</v>
      </c>
      <c r="B36" s="325">
        <v>1</v>
      </c>
      <c r="C36" s="143">
        <v>2</v>
      </c>
      <c r="D36" s="143"/>
      <c r="E36" s="143"/>
      <c r="F36" s="143"/>
      <c r="G36" s="143"/>
      <c r="H36" s="143">
        <v>1</v>
      </c>
      <c r="I36" s="326"/>
      <c r="J36" s="327">
        <v>4</v>
      </c>
    </row>
    <row r="37" spans="1:10" x14ac:dyDescent="0.2">
      <c r="A37" s="34" t="s">
        <v>239</v>
      </c>
      <c r="B37" s="325"/>
      <c r="C37" s="143">
        <v>3</v>
      </c>
      <c r="D37" s="143"/>
      <c r="E37" s="143"/>
      <c r="F37" s="143">
        <v>1</v>
      </c>
      <c r="G37" s="143"/>
      <c r="H37" s="143">
        <v>3</v>
      </c>
      <c r="I37" s="326"/>
      <c r="J37" s="327">
        <v>7</v>
      </c>
    </row>
    <row r="38" spans="1:10" ht="15.75" thickBot="1" x14ac:dyDescent="0.25">
      <c r="A38" s="35" t="s">
        <v>242</v>
      </c>
      <c r="B38" s="328"/>
      <c r="C38" s="329">
        <v>2</v>
      </c>
      <c r="D38" s="329"/>
      <c r="E38" s="329">
        <v>1</v>
      </c>
      <c r="F38" s="329"/>
      <c r="G38" s="329"/>
      <c r="H38" s="329">
        <v>1</v>
      </c>
      <c r="I38" s="330"/>
      <c r="J38" s="331">
        <v>4</v>
      </c>
    </row>
    <row r="39" spans="1:10" ht="15.75" x14ac:dyDescent="0.25">
      <c r="A39" s="33" t="s">
        <v>13</v>
      </c>
      <c r="B39" s="321">
        <v>1</v>
      </c>
      <c r="C39" s="322">
        <v>20</v>
      </c>
      <c r="D39" s="322"/>
      <c r="E39" s="322">
        <v>1</v>
      </c>
      <c r="F39" s="322"/>
      <c r="G39" s="322"/>
      <c r="H39" s="322">
        <v>12</v>
      </c>
      <c r="I39" s="323"/>
      <c r="J39" s="324">
        <v>34</v>
      </c>
    </row>
    <row r="40" spans="1:10" x14ac:dyDescent="0.2">
      <c r="A40" s="34" t="s">
        <v>240</v>
      </c>
      <c r="B40" s="325"/>
      <c r="C40" s="143">
        <v>4</v>
      </c>
      <c r="D40" s="143"/>
      <c r="E40" s="143"/>
      <c r="F40" s="143"/>
      <c r="G40" s="143"/>
      <c r="H40" s="143">
        <v>1</v>
      </c>
      <c r="I40" s="326"/>
      <c r="J40" s="327">
        <v>5</v>
      </c>
    </row>
    <row r="41" spans="1:10" x14ac:dyDescent="0.2">
      <c r="A41" s="34" t="s">
        <v>237</v>
      </c>
      <c r="B41" s="325"/>
      <c r="C41" s="143">
        <v>4</v>
      </c>
      <c r="D41" s="143"/>
      <c r="E41" s="143"/>
      <c r="F41" s="143"/>
      <c r="G41" s="143"/>
      <c r="H41" s="143">
        <v>4</v>
      </c>
      <c r="I41" s="326"/>
      <c r="J41" s="327">
        <v>8</v>
      </c>
    </row>
    <row r="42" spans="1:10" x14ac:dyDescent="0.2">
      <c r="A42" s="34" t="s">
        <v>241</v>
      </c>
      <c r="B42" s="325">
        <v>1</v>
      </c>
      <c r="C42" s="143">
        <v>6</v>
      </c>
      <c r="D42" s="143"/>
      <c r="E42" s="143">
        <v>1</v>
      </c>
      <c r="F42" s="143"/>
      <c r="G42" s="143"/>
      <c r="H42" s="143">
        <v>5</v>
      </c>
      <c r="I42" s="326"/>
      <c r="J42" s="327">
        <v>13</v>
      </c>
    </row>
    <row r="43" spans="1:10" ht="15.75" thickBot="1" x14ac:dyDescent="0.25">
      <c r="A43" s="35" t="s">
        <v>236</v>
      </c>
      <c r="B43" s="328"/>
      <c r="C43" s="329">
        <v>6</v>
      </c>
      <c r="D43" s="329"/>
      <c r="E43" s="329"/>
      <c r="F43" s="329"/>
      <c r="G43" s="329"/>
      <c r="H43" s="329">
        <v>2</v>
      </c>
      <c r="I43" s="330"/>
      <c r="J43" s="331">
        <v>8</v>
      </c>
    </row>
    <row r="44" spans="1:10" ht="15.75" x14ac:dyDescent="0.25">
      <c r="A44" s="33" t="s">
        <v>14</v>
      </c>
      <c r="B44" s="321">
        <v>4</v>
      </c>
      <c r="C44" s="322">
        <v>5</v>
      </c>
      <c r="D44" s="322"/>
      <c r="E44" s="322"/>
      <c r="F44" s="322"/>
      <c r="G44" s="322"/>
      <c r="H44" s="322">
        <v>5</v>
      </c>
      <c r="I44" s="323"/>
      <c r="J44" s="324">
        <v>14</v>
      </c>
    </row>
    <row r="45" spans="1:10" ht="15.75" thickBot="1" x14ac:dyDescent="0.25">
      <c r="A45" s="35" t="s">
        <v>238</v>
      </c>
      <c r="B45" s="328">
        <v>4</v>
      </c>
      <c r="C45" s="329">
        <v>5</v>
      </c>
      <c r="D45" s="329"/>
      <c r="E45" s="329"/>
      <c r="F45" s="329"/>
      <c r="G45" s="329"/>
      <c r="H45" s="329">
        <v>5</v>
      </c>
      <c r="I45" s="330"/>
      <c r="J45" s="331">
        <v>14</v>
      </c>
    </row>
    <row r="46" spans="1:10" ht="15.75" x14ac:dyDescent="0.25">
      <c r="A46" s="33" t="s">
        <v>15</v>
      </c>
      <c r="B46" s="321">
        <v>1</v>
      </c>
      <c r="C46" s="322">
        <v>9</v>
      </c>
      <c r="D46" s="322"/>
      <c r="E46" s="322"/>
      <c r="F46" s="322"/>
      <c r="G46" s="322"/>
      <c r="H46" s="322">
        <v>2</v>
      </c>
      <c r="I46" s="323">
        <v>1</v>
      </c>
      <c r="J46" s="324">
        <v>13</v>
      </c>
    </row>
    <row r="47" spans="1:10" x14ac:dyDescent="0.2">
      <c r="A47" s="34" t="s">
        <v>245</v>
      </c>
      <c r="B47" s="325">
        <v>1</v>
      </c>
      <c r="C47" s="143">
        <v>2</v>
      </c>
      <c r="D47" s="143"/>
      <c r="E47" s="143"/>
      <c r="F47" s="143"/>
      <c r="G47" s="143"/>
      <c r="H47" s="143">
        <v>1</v>
      </c>
      <c r="I47" s="326">
        <v>1</v>
      </c>
      <c r="J47" s="327">
        <v>5</v>
      </c>
    </row>
    <row r="48" spans="1:10" ht="15.75" thickBot="1" x14ac:dyDescent="0.25">
      <c r="A48" s="35" t="s">
        <v>244</v>
      </c>
      <c r="B48" s="328"/>
      <c r="C48" s="329">
        <v>7</v>
      </c>
      <c r="D48" s="329"/>
      <c r="E48" s="329"/>
      <c r="F48" s="329"/>
      <c r="G48" s="329"/>
      <c r="H48" s="329">
        <v>1</v>
      </c>
      <c r="I48" s="330"/>
      <c r="J48" s="331">
        <v>8</v>
      </c>
    </row>
    <row r="49" spans="1:10" ht="15.75" x14ac:dyDescent="0.25">
      <c r="A49" s="33" t="s">
        <v>16</v>
      </c>
      <c r="B49" s="321">
        <v>7</v>
      </c>
      <c r="C49" s="322">
        <v>19</v>
      </c>
      <c r="D49" s="322"/>
      <c r="E49" s="322"/>
      <c r="F49" s="322"/>
      <c r="G49" s="322"/>
      <c r="H49" s="322">
        <v>9</v>
      </c>
      <c r="I49" s="323"/>
      <c r="J49" s="324">
        <v>35</v>
      </c>
    </row>
    <row r="50" spans="1:10" x14ac:dyDescent="0.2">
      <c r="A50" s="34" t="s">
        <v>249</v>
      </c>
      <c r="B50" s="325">
        <v>2</v>
      </c>
      <c r="C50" s="143">
        <v>9</v>
      </c>
      <c r="D50" s="143"/>
      <c r="E50" s="143"/>
      <c r="F50" s="143"/>
      <c r="G50" s="143"/>
      <c r="H50" s="143">
        <v>3</v>
      </c>
      <c r="I50" s="326"/>
      <c r="J50" s="327">
        <v>14</v>
      </c>
    </row>
    <row r="51" spans="1:10" x14ac:dyDescent="0.2">
      <c r="A51" s="34" t="s">
        <v>246</v>
      </c>
      <c r="B51" s="325">
        <v>3</v>
      </c>
      <c r="C51" s="143">
        <v>7</v>
      </c>
      <c r="D51" s="143"/>
      <c r="E51" s="143"/>
      <c r="F51" s="143"/>
      <c r="G51" s="143"/>
      <c r="H51" s="143">
        <v>3</v>
      </c>
      <c r="I51" s="326"/>
      <c r="J51" s="327">
        <v>13</v>
      </c>
    </row>
    <row r="52" spans="1:10" x14ac:dyDescent="0.2">
      <c r="A52" s="34" t="s">
        <v>247</v>
      </c>
      <c r="B52" s="325">
        <v>2</v>
      </c>
      <c r="C52" s="143">
        <v>3</v>
      </c>
      <c r="D52" s="143"/>
      <c r="E52" s="143"/>
      <c r="F52" s="143"/>
      <c r="G52" s="143"/>
      <c r="H52" s="143">
        <v>1</v>
      </c>
      <c r="I52" s="326"/>
      <c r="J52" s="327">
        <v>6</v>
      </c>
    </row>
    <row r="53" spans="1:10" ht="15.75" thickBot="1" x14ac:dyDescent="0.25">
      <c r="A53" s="35" t="s">
        <v>250</v>
      </c>
      <c r="B53" s="328"/>
      <c r="C53" s="329"/>
      <c r="D53" s="329"/>
      <c r="E53" s="329"/>
      <c r="F53" s="329"/>
      <c r="G53" s="329"/>
      <c r="H53" s="329">
        <v>2</v>
      </c>
      <c r="I53" s="330"/>
      <c r="J53" s="331">
        <v>2</v>
      </c>
    </row>
    <row r="54" spans="1:10" ht="15.75" x14ac:dyDescent="0.25">
      <c r="A54" s="33" t="s">
        <v>17</v>
      </c>
      <c r="B54" s="321">
        <v>2</v>
      </c>
      <c r="C54" s="322">
        <v>6</v>
      </c>
      <c r="D54" s="322"/>
      <c r="E54" s="322"/>
      <c r="F54" s="322"/>
      <c r="G54" s="322"/>
      <c r="H54" s="322">
        <v>6</v>
      </c>
      <c r="I54" s="323"/>
      <c r="J54" s="324">
        <v>14</v>
      </c>
    </row>
    <row r="55" spans="1:10" x14ac:dyDescent="0.2">
      <c r="A55" s="34" t="s">
        <v>248</v>
      </c>
      <c r="B55" s="325"/>
      <c r="C55" s="143">
        <v>2</v>
      </c>
      <c r="D55" s="143"/>
      <c r="E55" s="143"/>
      <c r="F55" s="143"/>
      <c r="G55" s="143"/>
      <c r="H55" s="143">
        <v>1</v>
      </c>
      <c r="I55" s="326"/>
      <c r="J55" s="327">
        <v>3</v>
      </c>
    </row>
    <row r="56" spans="1:10" ht="15.75" thickBot="1" x14ac:dyDescent="0.25">
      <c r="A56" s="35" t="s">
        <v>287</v>
      </c>
      <c r="B56" s="328">
        <v>2</v>
      </c>
      <c r="C56" s="329">
        <v>4</v>
      </c>
      <c r="D56" s="329"/>
      <c r="E56" s="329"/>
      <c r="F56" s="329"/>
      <c r="G56" s="329"/>
      <c r="H56" s="329">
        <v>5</v>
      </c>
      <c r="I56" s="330"/>
      <c r="J56" s="331">
        <v>11</v>
      </c>
    </row>
    <row r="57" spans="1:10" ht="16.5" thickBot="1" x14ac:dyDescent="0.3">
      <c r="A57" s="55" t="s">
        <v>18</v>
      </c>
      <c r="B57" s="332">
        <v>61</v>
      </c>
      <c r="C57" s="150">
        <v>131</v>
      </c>
      <c r="D57" s="150">
        <v>1</v>
      </c>
      <c r="E57" s="150">
        <v>3</v>
      </c>
      <c r="F57" s="150">
        <v>6</v>
      </c>
      <c r="G57" s="150">
        <v>0</v>
      </c>
      <c r="H57" s="150">
        <v>76</v>
      </c>
      <c r="I57" s="333">
        <v>1</v>
      </c>
      <c r="J57" s="334">
        <v>279</v>
      </c>
    </row>
  </sheetData>
  <sheetProtection password="C6D6" sheet="1" objects="1" scenarios="1"/>
  <mergeCells count="9">
    <mergeCell ref="B4:B5"/>
    <mergeCell ref="I4:I5"/>
    <mergeCell ref="J4:J5"/>
    <mergeCell ref="H4:H5"/>
    <mergeCell ref="C4:C5"/>
    <mergeCell ref="D4:D5"/>
    <mergeCell ref="E4:E5"/>
    <mergeCell ref="F4:F5"/>
    <mergeCell ref="G4:G5"/>
  </mergeCells>
  <hyperlinks>
    <hyperlink ref="A2" location="Contents!A1" display="Back to contents"/>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1"/>
  <sheetViews>
    <sheetView showGridLines="0" workbookViewId="0">
      <pane ySplit="5" topLeftCell="A6" activePane="bottomLeft" state="frozen"/>
      <selection pane="bottomLeft"/>
    </sheetView>
  </sheetViews>
  <sheetFormatPr defaultRowHeight="15" x14ac:dyDescent="0.2"/>
  <cols>
    <col min="1" max="1" width="23.44140625" customWidth="1"/>
    <col min="2" max="8" width="10.88671875" customWidth="1"/>
  </cols>
  <sheetData>
    <row r="1" spans="1:8" ht="15.75" x14ac:dyDescent="0.25">
      <c r="A1" s="506" t="s">
        <v>368</v>
      </c>
    </row>
    <row r="2" spans="1:8" x14ac:dyDescent="0.2">
      <c r="A2" s="9" t="s">
        <v>31</v>
      </c>
      <c r="B2" s="488"/>
    </row>
    <row r="3" spans="1:8" ht="15.75" thickBot="1" x14ac:dyDescent="0.25">
      <c r="A3" s="9"/>
      <c r="B3" s="488"/>
    </row>
    <row r="4" spans="1:8" ht="64.5" customHeight="1" x14ac:dyDescent="0.25">
      <c r="A4" s="489" t="s">
        <v>146</v>
      </c>
      <c r="B4" s="805" t="s">
        <v>372</v>
      </c>
      <c r="C4" s="805" t="s">
        <v>373</v>
      </c>
      <c r="D4" s="805" t="s">
        <v>374</v>
      </c>
      <c r="E4" s="805" t="s">
        <v>375</v>
      </c>
      <c r="F4" s="805" t="s">
        <v>376</v>
      </c>
      <c r="G4" s="805" t="s">
        <v>377</v>
      </c>
      <c r="H4" s="803" t="s">
        <v>378</v>
      </c>
    </row>
    <row r="5" spans="1:8" ht="15.75" thickBot="1" x14ac:dyDescent="0.25">
      <c r="A5" s="507" t="s">
        <v>255</v>
      </c>
      <c r="B5" s="806"/>
      <c r="C5" s="806"/>
      <c r="D5" s="806"/>
      <c r="E5" s="806"/>
      <c r="F5" s="806"/>
      <c r="G5" s="806"/>
      <c r="H5" s="804"/>
    </row>
    <row r="6" spans="1:8" ht="15.75" x14ac:dyDescent="0.25">
      <c r="A6" s="5" t="s">
        <v>6</v>
      </c>
      <c r="B6" s="491">
        <v>199</v>
      </c>
      <c r="C6" s="492">
        <v>33</v>
      </c>
      <c r="D6" s="492">
        <v>175</v>
      </c>
      <c r="E6" s="492">
        <v>142</v>
      </c>
      <c r="F6" s="492">
        <v>187</v>
      </c>
      <c r="G6" s="493">
        <f>E6/D6</f>
        <v>0.81142857142857139</v>
      </c>
      <c r="H6" s="493">
        <v>0.75935828877005351</v>
      </c>
    </row>
    <row r="7" spans="1:8" x14ac:dyDescent="0.2">
      <c r="A7" s="3" t="s">
        <v>215</v>
      </c>
      <c r="B7" s="494">
        <v>46</v>
      </c>
      <c r="C7" s="99">
        <v>7</v>
      </c>
      <c r="D7" s="99">
        <v>39</v>
      </c>
      <c r="E7" s="99">
        <v>32</v>
      </c>
      <c r="F7" s="99">
        <v>39</v>
      </c>
      <c r="G7" s="495">
        <f t="shared" ref="G7:G56" si="0">E7/D7</f>
        <v>0.82051282051282048</v>
      </c>
      <c r="H7" s="495">
        <v>0.82051282051282048</v>
      </c>
    </row>
    <row r="8" spans="1:8" x14ac:dyDescent="0.2">
      <c r="A8" s="3" t="s">
        <v>218</v>
      </c>
      <c r="B8" s="494">
        <v>28</v>
      </c>
      <c r="C8" s="99">
        <v>8</v>
      </c>
      <c r="D8" s="99">
        <v>26</v>
      </c>
      <c r="E8" s="99">
        <v>18</v>
      </c>
      <c r="F8" s="99">
        <v>27</v>
      </c>
      <c r="G8" s="495">
        <f t="shared" si="0"/>
        <v>0.69230769230769229</v>
      </c>
      <c r="H8" s="495">
        <v>0.66666666666666663</v>
      </c>
    </row>
    <row r="9" spans="1:8" x14ac:dyDescent="0.2">
      <c r="A9" s="3" t="s">
        <v>216</v>
      </c>
      <c r="B9" s="494">
        <v>27</v>
      </c>
      <c r="C9" s="99">
        <v>7</v>
      </c>
      <c r="D9" s="99">
        <v>26</v>
      </c>
      <c r="E9" s="99">
        <v>19</v>
      </c>
      <c r="F9" s="99">
        <v>29</v>
      </c>
      <c r="G9" s="495">
        <f t="shared" si="0"/>
        <v>0.73076923076923073</v>
      </c>
      <c r="H9" s="495">
        <v>0.65517241379310343</v>
      </c>
    </row>
    <row r="10" spans="1:8" x14ac:dyDescent="0.2">
      <c r="A10" s="3" t="s">
        <v>217</v>
      </c>
      <c r="B10" s="494">
        <v>64</v>
      </c>
      <c r="C10" s="99">
        <v>10</v>
      </c>
      <c r="D10" s="99">
        <v>54</v>
      </c>
      <c r="E10" s="99">
        <v>44</v>
      </c>
      <c r="F10" s="99">
        <v>62</v>
      </c>
      <c r="G10" s="495">
        <f t="shared" si="0"/>
        <v>0.81481481481481477</v>
      </c>
      <c r="H10" s="495">
        <v>0.70967741935483875</v>
      </c>
    </row>
    <row r="11" spans="1:8" ht="15.75" thickBot="1" x14ac:dyDescent="0.25">
      <c r="A11" s="4" t="s">
        <v>214</v>
      </c>
      <c r="B11" s="496">
        <v>34</v>
      </c>
      <c r="C11" s="104">
        <v>1</v>
      </c>
      <c r="D11" s="104">
        <v>30</v>
      </c>
      <c r="E11" s="104">
        <v>29</v>
      </c>
      <c r="F11" s="104">
        <v>30</v>
      </c>
      <c r="G11" s="497">
        <f t="shared" si="0"/>
        <v>0.96666666666666667</v>
      </c>
      <c r="H11" s="497">
        <v>0.96666666666666667</v>
      </c>
    </row>
    <row r="12" spans="1:8" ht="15.75" x14ac:dyDescent="0.25">
      <c r="A12" s="490" t="s">
        <v>7</v>
      </c>
      <c r="B12" s="498">
        <v>336</v>
      </c>
      <c r="C12" s="101">
        <v>48</v>
      </c>
      <c r="D12" s="101">
        <v>290</v>
      </c>
      <c r="E12" s="101">
        <v>242</v>
      </c>
      <c r="F12" s="101">
        <v>303</v>
      </c>
      <c r="G12" s="499">
        <f t="shared" si="0"/>
        <v>0.83448275862068966</v>
      </c>
      <c r="H12" s="499">
        <v>0.79867986798679869</v>
      </c>
    </row>
    <row r="13" spans="1:8" x14ac:dyDescent="0.2">
      <c r="A13" s="3" t="s">
        <v>222</v>
      </c>
      <c r="B13" s="494">
        <v>65</v>
      </c>
      <c r="C13" s="99">
        <v>10</v>
      </c>
      <c r="D13" s="99">
        <v>55</v>
      </c>
      <c r="E13" s="99">
        <v>45</v>
      </c>
      <c r="F13" s="99">
        <v>49</v>
      </c>
      <c r="G13" s="495">
        <f t="shared" si="0"/>
        <v>0.81818181818181823</v>
      </c>
      <c r="H13" s="495">
        <v>0.91836734693877553</v>
      </c>
    </row>
    <row r="14" spans="1:8" x14ac:dyDescent="0.2">
      <c r="A14" s="3" t="s">
        <v>220</v>
      </c>
      <c r="B14" s="494">
        <v>92</v>
      </c>
      <c r="C14" s="99">
        <v>18</v>
      </c>
      <c r="D14" s="99">
        <v>85</v>
      </c>
      <c r="E14" s="99">
        <v>67</v>
      </c>
      <c r="F14" s="99">
        <v>82</v>
      </c>
      <c r="G14" s="495">
        <f t="shared" si="0"/>
        <v>0.78823529411764703</v>
      </c>
      <c r="H14" s="495">
        <v>0.81707317073170727</v>
      </c>
    </row>
    <row r="15" spans="1:8" x14ac:dyDescent="0.2">
      <c r="A15" s="3" t="s">
        <v>219</v>
      </c>
      <c r="B15" s="494">
        <v>31</v>
      </c>
      <c r="C15" s="99">
        <v>7</v>
      </c>
      <c r="D15" s="99">
        <v>27</v>
      </c>
      <c r="E15" s="99">
        <v>20</v>
      </c>
      <c r="F15" s="99">
        <v>26</v>
      </c>
      <c r="G15" s="495">
        <f t="shared" si="0"/>
        <v>0.7407407407407407</v>
      </c>
      <c r="H15" s="495">
        <v>0.76923076923076927</v>
      </c>
    </row>
    <row r="16" spans="1:8" x14ac:dyDescent="0.2">
      <c r="A16" s="3" t="s">
        <v>221</v>
      </c>
      <c r="B16" s="494">
        <v>38</v>
      </c>
      <c r="C16" s="99">
        <v>4</v>
      </c>
      <c r="D16" s="99">
        <v>30</v>
      </c>
      <c r="E16" s="99">
        <v>26</v>
      </c>
      <c r="F16" s="99">
        <v>43</v>
      </c>
      <c r="G16" s="495">
        <f t="shared" si="0"/>
        <v>0.8666666666666667</v>
      </c>
      <c r="H16" s="495">
        <v>0.60465116279069764</v>
      </c>
    </row>
    <row r="17" spans="1:8" ht="15.75" thickBot="1" x14ac:dyDescent="0.25">
      <c r="A17" s="4" t="s">
        <v>223</v>
      </c>
      <c r="B17" s="496">
        <v>110</v>
      </c>
      <c r="C17" s="104">
        <v>9</v>
      </c>
      <c r="D17" s="104">
        <v>93</v>
      </c>
      <c r="E17" s="104">
        <v>84</v>
      </c>
      <c r="F17" s="104">
        <v>103</v>
      </c>
      <c r="G17" s="497">
        <f t="shared" si="0"/>
        <v>0.90322580645161288</v>
      </c>
      <c r="H17" s="497">
        <v>0.81553398058252424</v>
      </c>
    </row>
    <row r="18" spans="1:8" ht="15.75" x14ac:dyDescent="0.25">
      <c r="A18" s="5" t="s">
        <v>8</v>
      </c>
      <c r="B18" s="498">
        <v>98</v>
      </c>
      <c r="C18" s="101">
        <v>16</v>
      </c>
      <c r="D18" s="101">
        <v>91</v>
      </c>
      <c r="E18" s="101">
        <v>75</v>
      </c>
      <c r="F18" s="101">
        <v>78</v>
      </c>
      <c r="G18" s="499">
        <f t="shared" si="0"/>
        <v>0.82417582417582413</v>
      </c>
      <c r="H18" s="499">
        <v>0.96153846153846156</v>
      </c>
    </row>
    <row r="19" spans="1:8" ht="15.75" thickBot="1" x14ac:dyDescent="0.25">
      <c r="A19" s="4" t="s">
        <v>8</v>
      </c>
      <c r="B19" s="496">
        <v>98</v>
      </c>
      <c r="C19" s="104">
        <v>16</v>
      </c>
      <c r="D19" s="104">
        <v>91</v>
      </c>
      <c r="E19" s="104">
        <v>75</v>
      </c>
      <c r="F19" s="104">
        <v>78</v>
      </c>
      <c r="G19" s="497">
        <f t="shared" si="0"/>
        <v>0.82417582417582413</v>
      </c>
      <c r="H19" s="497">
        <v>0.96153846153846156</v>
      </c>
    </row>
    <row r="20" spans="1:8" ht="15.75" x14ac:dyDescent="0.25">
      <c r="A20" s="5" t="s">
        <v>9</v>
      </c>
      <c r="B20" s="498">
        <v>143</v>
      </c>
      <c r="C20" s="101">
        <v>16</v>
      </c>
      <c r="D20" s="101">
        <v>119</v>
      </c>
      <c r="E20" s="101">
        <v>103</v>
      </c>
      <c r="F20" s="101">
        <v>123</v>
      </c>
      <c r="G20" s="499">
        <f t="shared" si="0"/>
        <v>0.86554621848739499</v>
      </c>
      <c r="H20" s="499">
        <v>0.83739837398373984</v>
      </c>
    </row>
    <row r="21" spans="1:8" x14ac:dyDescent="0.2">
      <c r="A21" s="3" t="s">
        <v>224</v>
      </c>
      <c r="B21" s="494">
        <v>74</v>
      </c>
      <c r="C21" s="99">
        <v>7</v>
      </c>
      <c r="D21" s="99">
        <v>60</v>
      </c>
      <c r="E21" s="99">
        <v>53</v>
      </c>
      <c r="F21" s="99">
        <v>56</v>
      </c>
      <c r="G21" s="495">
        <f t="shared" si="0"/>
        <v>0.8833333333333333</v>
      </c>
      <c r="H21" s="495">
        <v>0.9464285714285714</v>
      </c>
    </row>
    <row r="22" spans="1:8" x14ac:dyDescent="0.2">
      <c r="A22" s="3" t="s">
        <v>226</v>
      </c>
      <c r="B22" s="500">
        <v>25</v>
      </c>
      <c r="C22" s="99">
        <v>2</v>
      </c>
      <c r="D22" s="99">
        <v>19</v>
      </c>
      <c r="E22" s="99">
        <v>17</v>
      </c>
      <c r="F22" s="99">
        <v>21</v>
      </c>
      <c r="G22" s="495">
        <f t="shared" si="0"/>
        <v>0.89473684210526316</v>
      </c>
      <c r="H22" s="495">
        <v>0.80952380952380953</v>
      </c>
    </row>
    <row r="23" spans="1:8" ht="15.75" thickBot="1" x14ac:dyDescent="0.25">
      <c r="A23" s="4" t="s">
        <v>227</v>
      </c>
      <c r="B23" s="104">
        <v>44</v>
      </c>
      <c r="C23" s="104">
        <v>7</v>
      </c>
      <c r="D23" s="104">
        <v>40</v>
      </c>
      <c r="E23" s="104">
        <v>33</v>
      </c>
      <c r="F23" s="104">
        <v>46</v>
      </c>
      <c r="G23" s="497">
        <f t="shared" si="0"/>
        <v>0.82499999999999996</v>
      </c>
      <c r="H23" s="497">
        <v>0.71739130434782605</v>
      </c>
    </row>
    <row r="24" spans="1:8" ht="15.75" x14ac:dyDescent="0.25">
      <c r="A24" s="5" t="s">
        <v>225</v>
      </c>
      <c r="B24" s="101">
        <v>106</v>
      </c>
      <c r="C24" s="101">
        <v>13</v>
      </c>
      <c r="D24" s="101">
        <v>87</v>
      </c>
      <c r="E24" s="101">
        <v>74</v>
      </c>
      <c r="F24" s="101">
        <v>82</v>
      </c>
      <c r="G24" s="499">
        <f t="shared" si="0"/>
        <v>0.85057471264367812</v>
      </c>
      <c r="H24" s="499">
        <v>0.90243902439024393</v>
      </c>
    </row>
    <row r="25" spans="1:8" ht="15.75" thickBot="1" x14ac:dyDescent="0.25">
      <c r="A25" s="4" t="s">
        <v>225</v>
      </c>
      <c r="B25" s="104">
        <v>106</v>
      </c>
      <c r="C25" s="104">
        <v>13</v>
      </c>
      <c r="D25" s="104">
        <v>87</v>
      </c>
      <c r="E25" s="104">
        <v>74</v>
      </c>
      <c r="F25" s="104">
        <v>82</v>
      </c>
      <c r="G25" s="497">
        <f t="shared" si="0"/>
        <v>0.85057471264367812</v>
      </c>
      <c r="H25" s="497">
        <v>0.90243902439024393</v>
      </c>
    </row>
    <row r="26" spans="1:8" ht="15.75" x14ac:dyDescent="0.25">
      <c r="A26" s="5" t="s">
        <v>11</v>
      </c>
      <c r="B26" s="101">
        <v>356</v>
      </c>
      <c r="C26" s="101">
        <v>63</v>
      </c>
      <c r="D26" s="101">
        <v>310</v>
      </c>
      <c r="E26" s="101">
        <v>247</v>
      </c>
      <c r="F26" s="101">
        <v>291</v>
      </c>
      <c r="G26" s="499">
        <f t="shared" si="0"/>
        <v>0.79677419354838708</v>
      </c>
      <c r="H26" s="499">
        <v>0.84879725085910651</v>
      </c>
    </row>
    <row r="27" spans="1:8" x14ac:dyDescent="0.2">
      <c r="A27" s="3" t="s">
        <v>230</v>
      </c>
      <c r="B27" s="99">
        <v>50</v>
      </c>
      <c r="C27" s="99">
        <v>9</v>
      </c>
      <c r="D27" s="99">
        <v>41</v>
      </c>
      <c r="E27" s="99">
        <v>32</v>
      </c>
      <c r="F27" s="99">
        <v>37</v>
      </c>
      <c r="G27" s="495">
        <f t="shared" si="0"/>
        <v>0.78048780487804881</v>
      </c>
      <c r="H27" s="495">
        <v>0.86486486486486491</v>
      </c>
    </row>
    <row r="28" spans="1:8" x14ac:dyDescent="0.2">
      <c r="A28" s="3" t="s">
        <v>233</v>
      </c>
      <c r="B28" s="99">
        <v>36</v>
      </c>
      <c r="C28" s="99">
        <v>3</v>
      </c>
      <c r="D28" s="99">
        <v>31</v>
      </c>
      <c r="E28" s="99">
        <v>28</v>
      </c>
      <c r="F28" s="99">
        <v>30</v>
      </c>
      <c r="G28" s="495">
        <f t="shared" si="0"/>
        <v>0.90322580645161288</v>
      </c>
      <c r="H28" s="495">
        <v>0.93333333333333335</v>
      </c>
    </row>
    <row r="29" spans="1:8" x14ac:dyDescent="0.2">
      <c r="A29" s="3" t="s">
        <v>231</v>
      </c>
      <c r="B29" s="99">
        <v>88</v>
      </c>
      <c r="C29" s="99">
        <v>16</v>
      </c>
      <c r="D29" s="99">
        <v>83</v>
      </c>
      <c r="E29" s="99">
        <v>67</v>
      </c>
      <c r="F29" s="99">
        <v>63</v>
      </c>
      <c r="G29" s="495">
        <f t="shared" si="0"/>
        <v>0.80722891566265065</v>
      </c>
      <c r="H29" s="495">
        <v>1.0634920634920635</v>
      </c>
    </row>
    <row r="30" spans="1:8" x14ac:dyDescent="0.2">
      <c r="A30" s="3" t="s">
        <v>235</v>
      </c>
      <c r="B30" s="99">
        <v>14</v>
      </c>
      <c r="C30" s="99">
        <v>2</v>
      </c>
      <c r="D30" s="99">
        <v>14</v>
      </c>
      <c r="E30" s="99">
        <v>12</v>
      </c>
      <c r="F30" s="99">
        <v>17</v>
      </c>
      <c r="G30" s="495">
        <f t="shared" si="0"/>
        <v>0.8571428571428571</v>
      </c>
      <c r="H30" s="495">
        <v>0.70588235294117652</v>
      </c>
    </row>
    <row r="31" spans="1:8" x14ac:dyDescent="0.2">
      <c r="A31" s="3" t="s">
        <v>234</v>
      </c>
      <c r="B31" s="99">
        <v>37</v>
      </c>
      <c r="C31" s="99">
        <v>7</v>
      </c>
      <c r="D31" s="99">
        <v>33</v>
      </c>
      <c r="E31" s="99">
        <v>26</v>
      </c>
      <c r="F31" s="99">
        <v>27</v>
      </c>
      <c r="G31" s="495">
        <f t="shared" si="0"/>
        <v>0.78787878787878785</v>
      </c>
      <c r="H31" s="495">
        <v>0.96296296296296291</v>
      </c>
    </row>
    <row r="32" spans="1:8" x14ac:dyDescent="0.2">
      <c r="A32" s="3" t="s">
        <v>228</v>
      </c>
      <c r="B32" s="99">
        <v>52</v>
      </c>
      <c r="C32" s="99">
        <v>10</v>
      </c>
      <c r="D32" s="99">
        <v>43</v>
      </c>
      <c r="E32" s="99">
        <v>33</v>
      </c>
      <c r="F32" s="99">
        <v>41</v>
      </c>
      <c r="G32" s="495">
        <f t="shared" si="0"/>
        <v>0.76744186046511631</v>
      </c>
      <c r="H32" s="495">
        <v>0.80487804878048785</v>
      </c>
    </row>
    <row r="33" spans="1:8" x14ac:dyDescent="0.2">
      <c r="A33" s="3" t="s">
        <v>232</v>
      </c>
      <c r="B33" s="99">
        <v>61</v>
      </c>
      <c r="C33" s="99">
        <v>13</v>
      </c>
      <c r="D33" s="99">
        <v>49</v>
      </c>
      <c r="E33" s="99">
        <v>36</v>
      </c>
      <c r="F33" s="99">
        <v>51</v>
      </c>
      <c r="G33" s="495">
        <f t="shared" si="0"/>
        <v>0.73469387755102045</v>
      </c>
      <c r="H33" s="495">
        <v>0.70588235294117652</v>
      </c>
    </row>
    <row r="34" spans="1:8" ht="15.75" thickBot="1" x14ac:dyDescent="0.25">
      <c r="A34" s="4" t="s">
        <v>229</v>
      </c>
      <c r="B34" s="104">
        <v>18</v>
      </c>
      <c r="C34" s="104">
        <v>3</v>
      </c>
      <c r="D34" s="104">
        <v>16</v>
      </c>
      <c r="E34" s="104">
        <v>13</v>
      </c>
      <c r="F34" s="104">
        <v>25</v>
      </c>
      <c r="G34" s="497">
        <f t="shared" si="0"/>
        <v>0.8125</v>
      </c>
      <c r="H34" s="497">
        <v>0.52</v>
      </c>
    </row>
    <row r="35" spans="1:8" ht="15.75" x14ac:dyDescent="0.25">
      <c r="A35" s="5" t="s">
        <v>12</v>
      </c>
      <c r="B35" s="101">
        <v>84</v>
      </c>
      <c r="C35" s="101">
        <v>8</v>
      </c>
      <c r="D35" s="101">
        <v>72</v>
      </c>
      <c r="E35" s="101">
        <v>64</v>
      </c>
      <c r="F35" s="101">
        <v>67</v>
      </c>
      <c r="G35" s="499">
        <f t="shared" si="0"/>
        <v>0.88888888888888884</v>
      </c>
      <c r="H35" s="499">
        <v>0.95522388059701491</v>
      </c>
    </row>
    <row r="36" spans="1:8" x14ac:dyDescent="0.2">
      <c r="A36" s="3" t="s">
        <v>243</v>
      </c>
      <c r="B36" s="99">
        <v>31</v>
      </c>
      <c r="C36" s="99">
        <v>1</v>
      </c>
      <c r="D36" s="99">
        <v>25</v>
      </c>
      <c r="E36" s="99">
        <v>24</v>
      </c>
      <c r="F36" s="99">
        <v>32</v>
      </c>
      <c r="G36" s="495">
        <f t="shared" si="0"/>
        <v>0.96</v>
      </c>
      <c r="H36" s="495">
        <v>0.75</v>
      </c>
    </row>
    <row r="37" spans="1:8" x14ac:dyDescent="0.2">
      <c r="A37" s="3" t="s">
        <v>239</v>
      </c>
      <c r="B37" s="99">
        <v>19</v>
      </c>
      <c r="C37" s="99">
        <v>2</v>
      </c>
      <c r="D37" s="99">
        <v>16</v>
      </c>
      <c r="E37" s="99">
        <v>14</v>
      </c>
      <c r="F37" s="99">
        <v>13</v>
      </c>
      <c r="G37" s="495">
        <f t="shared" si="0"/>
        <v>0.875</v>
      </c>
      <c r="H37" s="495">
        <v>1.0769230769230769</v>
      </c>
    </row>
    <row r="38" spans="1:8" ht="15.75" thickBot="1" x14ac:dyDescent="0.25">
      <c r="A38" s="4" t="s">
        <v>242</v>
      </c>
      <c r="B38" s="104">
        <v>34</v>
      </c>
      <c r="C38" s="104">
        <v>5</v>
      </c>
      <c r="D38" s="104">
        <v>31</v>
      </c>
      <c r="E38" s="104">
        <v>26</v>
      </c>
      <c r="F38" s="104">
        <v>22</v>
      </c>
      <c r="G38" s="497">
        <f t="shared" si="0"/>
        <v>0.83870967741935487</v>
      </c>
      <c r="H38" s="497">
        <v>1.1818181818181819</v>
      </c>
    </row>
    <row r="39" spans="1:8" ht="15.75" x14ac:dyDescent="0.25">
      <c r="A39" s="5" t="s">
        <v>13</v>
      </c>
      <c r="B39" s="101">
        <v>145</v>
      </c>
      <c r="C39" s="101">
        <v>24</v>
      </c>
      <c r="D39" s="101">
        <v>127</v>
      </c>
      <c r="E39" s="101">
        <v>103</v>
      </c>
      <c r="F39" s="101">
        <v>134</v>
      </c>
      <c r="G39" s="499">
        <f t="shared" si="0"/>
        <v>0.8110236220472441</v>
      </c>
      <c r="H39" s="499">
        <v>0.76865671641791045</v>
      </c>
    </row>
    <row r="40" spans="1:8" x14ac:dyDescent="0.2">
      <c r="A40" s="3" t="s">
        <v>240</v>
      </c>
      <c r="B40" s="99">
        <v>46</v>
      </c>
      <c r="C40" s="99">
        <v>6</v>
      </c>
      <c r="D40" s="99">
        <v>43</v>
      </c>
      <c r="E40" s="99">
        <v>37</v>
      </c>
      <c r="F40" s="99">
        <v>42</v>
      </c>
      <c r="G40" s="495">
        <f t="shared" si="0"/>
        <v>0.86046511627906974</v>
      </c>
      <c r="H40" s="495">
        <v>0.88095238095238093</v>
      </c>
    </row>
    <row r="41" spans="1:8" x14ac:dyDescent="0.2">
      <c r="A41" s="3" t="s">
        <v>237</v>
      </c>
      <c r="B41" s="99">
        <v>42</v>
      </c>
      <c r="C41" s="99">
        <v>7</v>
      </c>
      <c r="D41" s="99">
        <v>33</v>
      </c>
      <c r="E41" s="99">
        <v>26</v>
      </c>
      <c r="F41" s="99">
        <v>35</v>
      </c>
      <c r="G41" s="495">
        <f t="shared" si="0"/>
        <v>0.78787878787878785</v>
      </c>
      <c r="H41" s="495">
        <v>0.74285714285714288</v>
      </c>
    </row>
    <row r="42" spans="1:8" x14ac:dyDescent="0.2">
      <c r="A42" s="3" t="s">
        <v>241</v>
      </c>
      <c r="B42" s="99">
        <v>27</v>
      </c>
      <c r="C42" s="99">
        <v>7</v>
      </c>
      <c r="D42" s="99">
        <v>24</v>
      </c>
      <c r="E42" s="99">
        <v>17</v>
      </c>
      <c r="F42" s="99">
        <v>30</v>
      </c>
      <c r="G42" s="495">
        <f t="shared" si="0"/>
        <v>0.70833333333333337</v>
      </c>
      <c r="H42" s="495">
        <v>0.56666666666666665</v>
      </c>
    </row>
    <row r="43" spans="1:8" ht="15.75" thickBot="1" x14ac:dyDescent="0.25">
      <c r="A43" s="4" t="s">
        <v>236</v>
      </c>
      <c r="B43" s="104">
        <v>30</v>
      </c>
      <c r="C43" s="104">
        <v>4</v>
      </c>
      <c r="D43" s="104">
        <v>27</v>
      </c>
      <c r="E43" s="104">
        <v>23</v>
      </c>
      <c r="F43" s="104">
        <v>27</v>
      </c>
      <c r="G43" s="497">
        <f t="shared" si="0"/>
        <v>0.85185185185185186</v>
      </c>
      <c r="H43" s="497">
        <v>0.85185185185185186</v>
      </c>
    </row>
    <row r="44" spans="1:8" ht="15.75" x14ac:dyDescent="0.25">
      <c r="A44" s="5" t="s">
        <v>14</v>
      </c>
      <c r="B44" s="101">
        <v>35</v>
      </c>
      <c r="C44" s="101">
        <v>2</v>
      </c>
      <c r="D44" s="101">
        <v>29</v>
      </c>
      <c r="E44" s="101">
        <v>27</v>
      </c>
      <c r="F44" s="101">
        <v>33</v>
      </c>
      <c r="G44" s="499">
        <f t="shared" si="0"/>
        <v>0.93103448275862066</v>
      </c>
      <c r="H44" s="499">
        <v>0.81818181818181823</v>
      </c>
    </row>
    <row r="45" spans="1:8" ht="15.75" thickBot="1" x14ac:dyDescent="0.25">
      <c r="A45" s="4" t="s">
        <v>238</v>
      </c>
      <c r="B45" s="104">
        <v>35</v>
      </c>
      <c r="C45" s="104">
        <v>2</v>
      </c>
      <c r="D45" s="104">
        <v>29</v>
      </c>
      <c r="E45" s="104">
        <v>27</v>
      </c>
      <c r="F45" s="104">
        <v>33</v>
      </c>
      <c r="G45" s="497">
        <f t="shared" si="0"/>
        <v>0.93103448275862066</v>
      </c>
      <c r="H45" s="497">
        <v>0.81818181818181823</v>
      </c>
    </row>
    <row r="46" spans="1:8" ht="15.75" x14ac:dyDescent="0.25">
      <c r="A46" s="5" t="s">
        <v>15</v>
      </c>
      <c r="B46" s="101">
        <v>46</v>
      </c>
      <c r="C46" s="101">
        <v>3</v>
      </c>
      <c r="D46" s="101">
        <v>35</v>
      </c>
      <c r="E46" s="101">
        <v>32</v>
      </c>
      <c r="F46" s="101">
        <v>37</v>
      </c>
      <c r="G46" s="499">
        <f t="shared" si="0"/>
        <v>0.91428571428571426</v>
      </c>
      <c r="H46" s="499">
        <v>0.86486486486486491</v>
      </c>
    </row>
    <row r="47" spans="1:8" x14ac:dyDescent="0.2">
      <c r="A47" s="3" t="s">
        <v>245</v>
      </c>
      <c r="B47" s="99">
        <v>17</v>
      </c>
      <c r="C47" s="99">
        <v>1</v>
      </c>
      <c r="D47" s="99">
        <v>14</v>
      </c>
      <c r="E47" s="99">
        <v>13</v>
      </c>
      <c r="F47" s="99">
        <v>19</v>
      </c>
      <c r="G47" s="495">
        <f t="shared" si="0"/>
        <v>0.9285714285714286</v>
      </c>
      <c r="H47" s="495">
        <v>0.68421052631578949</v>
      </c>
    </row>
    <row r="48" spans="1:8" ht="15.75" thickBot="1" x14ac:dyDescent="0.25">
      <c r="A48" s="4" t="s">
        <v>244</v>
      </c>
      <c r="B48" s="104">
        <v>29</v>
      </c>
      <c r="C48" s="104">
        <v>2</v>
      </c>
      <c r="D48" s="104">
        <v>21</v>
      </c>
      <c r="E48" s="104">
        <v>19</v>
      </c>
      <c r="F48" s="104">
        <v>18</v>
      </c>
      <c r="G48" s="497">
        <f t="shared" si="0"/>
        <v>0.90476190476190477</v>
      </c>
      <c r="H48" s="497">
        <v>1.0555555555555556</v>
      </c>
    </row>
    <row r="49" spans="1:8" ht="15.75" x14ac:dyDescent="0.25">
      <c r="A49" s="5" t="s">
        <v>16</v>
      </c>
      <c r="B49" s="101">
        <v>195</v>
      </c>
      <c r="C49" s="101">
        <v>28</v>
      </c>
      <c r="D49" s="101">
        <v>158</v>
      </c>
      <c r="E49" s="101">
        <v>130</v>
      </c>
      <c r="F49" s="101">
        <v>173</v>
      </c>
      <c r="G49" s="499">
        <f t="shared" si="0"/>
        <v>0.82278481012658233</v>
      </c>
      <c r="H49" s="499">
        <v>0.75144508670520227</v>
      </c>
    </row>
    <row r="50" spans="1:8" x14ac:dyDescent="0.2">
      <c r="A50" s="3" t="s">
        <v>249</v>
      </c>
      <c r="B50" s="99">
        <v>51</v>
      </c>
      <c r="C50" s="99">
        <v>10</v>
      </c>
      <c r="D50" s="99">
        <v>42</v>
      </c>
      <c r="E50" s="99">
        <v>32</v>
      </c>
      <c r="F50" s="99">
        <v>52</v>
      </c>
      <c r="G50" s="495">
        <f t="shared" si="0"/>
        <v>0.76190476190476186</v>
      </c>
      <c r="H50" s="495">
        <v>0.61538461538461542</v>
      </c>
    </row>
    <row r="51" spans="1:8" x14ac:dyDescent="0.2">
      <c r="A51" s="3" t="s">
        <v>246</v>
      </c>
      <c r="B51" s="99">
        <v>55</v>
      </c>
      <c r="C51" s="99">
        <v>7</v>
      </c>
      <c r="D51" s="99">
        <v>44</v>
      </c>
      <c r="E51" s="99">
        <v>37</v>
      </c>
      <c r="F51" s="99">
        <v>46</v>
      </c>
      <c r="G51" s="495">
        <f t="shared" si="0"/>
        <v>0.84090909090909094</v>
      </c>
      <c r="H51" s="495">
        <v>0.80434782608695654</v>
      </c>
    </row>
    <row r="52" spans="1:8" x14ac:dyDescent="0.2">
      <c r="A52" s="3" t="s">
        <v>247</v>
      </c>
      <c r="B52" s="99">
        <v>40</v>
      </c>
      <c r="C52" s="99">
        <v>5</v>
      </c>
      <c r="D52" s="99">
        <v>31</v>
      </c>
      <c r="E52" s="99">
        <v>26</v>
      </c>
      <c r="F52" s="99">
        <v>31</v>
      </c>
      <c r="G52" s="495">
        <f t="shared" si="0"/>
        <v>0.83870967741935487</v>
      </c>
      <c r="H52" s="495">
        <v>0.83870967741935487</v>
      </c>
    </row>
    <row r="53" spans="1:8" ht="15.75" thickBot="1" x14ac:dyDescent="0.25">
      <c r="A53" s="4" t="s">
        <v>250</v>
      </c>
      <c r="B53" s="104">
        <v>49</v>
      </c>
      <c r="C53" s="104">
        <v>6</v>
      </c>
      <c r="D53" s="104">
        <v>41</v>
      </c>
      <c r="E53" s="104">
        <v>35</v>
      </c>
      <c r="F53" s="104">
        <v>44</v>
      </c>
      <c r="G53" s="497">
        <f t="shared" si="0"/>
        <v>0.85365853658536583</v>
      </c>
      <c r="H53" s="497">
        <v>0.79545454545454541</v>
      </c>
    </row>
    <row r="54" spans="1:8" ht="15.75" x14ac:dyDescent="0.25">
      <c r="A54" s="5" t="s">
        <v>17</v>
      </c>
      <c r="B54" s="101">
        <v>94</v>
      </c>
      <c r="C54" s="101">
        <v>11</v>
      </c>
      <c r="D54" s="101">
        <v>85</v>
      </c>
      <c r="E54" s="101">
        <v>74</v>
      </c>
      <c r="F54" s="101">
        <v>75</v>
      </c>
      <c r="G54" s="499">
        <f t="shared" si="0"/>
        <v>0.87058823529411766</v>
      </c>
      <c r="H54" s="499">
        <v>0.98666666666666669</v>
      </c>
    </row>
    <row r="55" spans="1:8" x14ac:dyDescent="0.2">
      <c r="A55" s="3" t="s">
        <v>248</v>
      </c>
      <c r="B55" s="99">
        <v>54</v>
      </c>
      <c r="C55" s="99">
        <v>6</v>
      </c>
      <c r="D55" s="99">
        <v>49</v>
      </c>
      <c r="E55" s="99">
        <v>43</v>
      </c>
      <c r="F55" s="99">
        <v>46</v>
      </c>
      <c r="G55" s="495">
        <f t="shared" si="0"/>
        <v>0.87755102040816324</v>
      </c>
      <c r="H55" s="495">
        <v>0.93478260869565222</v>
      </c>
    </row>
    <row r="56" spans="1:8" ht="15.75" thickBot="1" x14ac:dyDescent="0.25">
      <c r="A56" s="4" t="s">
        <v>287</v>
      </c>
      <c r="B56" s="104">
        <v>40</v>
      </c>
      <c r="C56" s="104">
        <v>5</v>
      </c>
      <c r="D56" s="104">
        <v>36</v>
      </c>
      <c r="E56" s="104">
        <v>31</v>
      </c>
      <c r="F56" s="104">
        <v>29</v>
      </c>
      <c r="G56" s="497">
        <f t="shared" si="0"/>
        <v>0.86111111111111116</v>
      </c>
      <c r="H56" s="497">
        <v>1.0689655172413792</v>
      </c>
    </row>
    <row r="57" spans="1:8" ht="16.5" thickBot="1" x14ac:dyDescent="0.3">
      <c r="A57" s="487" t="s">
        <v>369</v>
      </c>
      <c r="B57" s="501">
        <v>1837</v>
      </c>
      <c r="C57" s="501">
        <v>265</v>
      </c>
      <c r="D57" s="501">
        <v>1578</v>
      </c>
      <c r="E57" s="501">
        <v>1313</v>
      </c>
      <c r="F57" s="501">
        <v>1583</v>
      </c>
      <c r="G57" s="502">
        <v>0.83206590621039289</v>
      </c>
      <c r="H57" s="502">
        <v>0.82943777637397342</v>
      </c>
    </row>
    <row r="58" spans="1:8" ht="15.75" thickTop="1" x14ac:dyDescent="0.2">
      <c r="B58" s="98"/>
      <c r="C58" s="98"/>
      <c r="D58" s="98"/>
      <c r="E58" s="98"/>
      <c r="F58" s="98"/>
      <c r="G58" s="98"/>
      <c r="H58" s="98"/>
    </row>
    <row r="59" spans="1:8" x14ac:dyDescent="0.2">
      <c r="B59" s="98"/>
      <c r="C59" s="98" t="s">
        <v>370</v>
      </c>
      <c r="D59" s="98"/>
      <c r="E59" s="98">
        <v>5</v>
      </c>
      <c r="F59" s="503"/>
      <c r="G59" s="98"/>
      <c r="H59" s="98"/>
    </row>
    <row r="60" spans="1:8" x14ac:dyDescent="0.2">
      <c r="B60" s="98"/>
      <c r="C60" s="98" t="s">
        <v>371</v>
      </c>
      <c r="D60" s="98"/>
      <c r="E60" s="98">
        <v>53</v>
      </c>
      <c r="F60" s="98"/>
      <c r="G60" s="98"/>
      <c r="H60" s="98"/>
    </row>
    <row r="61" spans="1:8" ht="15.75" x14ac:dyDescent="0.25">
      <c r="B61" s="98"/>
      <c r="C61" s="98"/>
      <c r="D61" s="98"/>
      <c r="E61" s="504">
        <v>1371</v>
      </c>
      <c r="F61" s="505">
        <v>0.86607706885660141</v>
      </c>
      <c r="G61" s="98"/>
      <c r="H61" s="98"/>
    </row>
  </sheetData>
  <sheetProtection password="C6D6" sheet="1" objects="1" scenarios="1"/>
  <mergeCells count="7">
    <mergeCell ref="H4:H5"/>
    <mergeCell ref="B4:B5"/>
    <mergeCell ref="C4:C5"/>
    <mergeCell ref="D4:D5"/>
    <mergeCell ref="E4:E5"/>
    <mergeCell ref="F4:F5"/>
    <mergeCell ref="G4:G5"/>
  </mergeCells>
  <hyperlinks>
    <hyperlink ref="A2" location="Contents!A1" display="Back to contents"/>
  </hyperlinks>
  <pageMargins left="0.7" right="0.7" top="0.75" bottom="0.75" header="0.3" footer="0.3"/>
  <pageSetup paperSize="9" scale="7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7"/>
  <sheetViews>
    <sheetView showGridLines="0" zoomScaleNormal="100" workbookViewId="0">
      <pane xSplit="3" ySplit="6" topLeftCell="D7" activePane="bottomRight" state="frozen"/>
      <selection pane="topRight" activeCell="C1" sqref="C1"/>
      <selection pane="bottomLeft" activeCell="A4" sqref="A4"/>
      <selection pane="bottomRight"/>
    </sheetView>
  </sheetViews>
  <sheetFormatPr defaultRowHeight="15" x14ac:dyDescent="0.25"/>
  <cols>
    <col min="1" max="1" width="2.5546875" style="413" customWidth="1"/>
    <col min="2" max="2" width="2.33203125" style="413" customWidth="1"/>
    <col min="3" max="3" width="19.88671875" style="413" customWidth="1"/>
    <col min="4" max="42" width="6" style="413" customWidth="1"/>
    <col min="43" max="43" width="4.88671875" style="413" customWidth="1"/>
    <col min="44" max="44" width="7.5546875" style="413" customWidth="1"/>
    <col min="45" max="45" width="5" style="413" customWidth="1"/>
    <col min="46" max="16384" width="8.88671875" style="413"/>
  </cols>
  <sheetData>
    <row r="1" spans="1:45" ht="15.75" x14ac:dyDescent="0.25">
      <c r="A1" s="412" t="s">
        <v>380</v>
      </c>
    </row>
    <row r="2" spans="1:45" x14ac:dyDescent="0.25">
      <c r="A2" s="9" t="s">
        <v>31</v>
      </c>
    </row>
    <row r="3" spans="1:45" ht="12.75" customHeight="1" x14ac:dyDescent="0.25"/>
    <row r="4" spans="1:45" x14ac:dyDescent="0.25">
      <c r="A4" s="824" t="s">
        <v>358</v>
      </c>
      <c r="B4" s="825"/>
      <c r="C4" s="830" t="s">
        <v>359</v>
      </c>
      <c r="D4" s="807" t="s">
        <v>6</v>
      </c>
      <c r="E4" s="807"/>
      <c r="F4" s="807"/>
      <c r="G4" s="807"/>
      <c r="H4" s="807"/>
      <c r="I4" s="807" t="s">
        <v>97</v>
      </c>
      <c r="J4" s="807"/>
      <c r="K4" s="807"/>
      <c r="L4" s="807"/>
      <c r="M4" s="807"/>
      <c r="N4" s="807"/>
      <c r="O4" s="807"/>
      <c r="P4" s="807"/>
      <c r="Q4" s="807"/>
      <c r="R4" s="807"/>
      <c r="S4" s="807" t="s">
        <v>11</v>
      </c>
      <c r="T4" s="807"/>
      <c r="U4" s="807"/>
      <c r="V4" s="807"/>
      <c r="W4" s="807"/>
      <c r="X4" s="807"/>
      <c r="Y4" s="807"/>
      <c r="Z4" s="807"/>
      <c r="AA4" s="807" t="s">
        <v>100</v>
      </c>
      <c r="AB4" s="807"/>
      <c r="AC4" s="807"/>
      <c r="AD4" s="807"/>
      <c r="AE4" s="807"/>
      <c r="AF4" s="807"/>
      <c r="AG4" s="807"/>
      <c r="AH4" s="807"/>
      <c r="AI4" s="807" t="s">
        <v>17</v>
      </c>
      <c r="AJ4" s="807"/>
      <c r="AK4" s="807"/>
      <c r="AL4" s="807"/>
      <c r="AM4" s="807"/>
      <c r="AN4" s="807"/>
      <c r="AO4" s="807"/>
      <c r="AP4" s="807"/>
      <c r="AQ4" s="415"/>
      <c r="AR4" s="416"/>
      <c r="AS4" s="417"/>
    </row>
    <row r="5" spans="1:45" x14ac:dyDescent="0.25">
      <c r="A5" s="826"/>
      <c r="B5" s="827"/>
      <c r="C5" s="831"/>
      <c r="D5" s="810" t="s">
        <v>215</v>
      </c>
      <c r="E5" s="810" t="s">
        <v>218</v>
      </c>
      <c r="F5" s="810" t="s">
        <v>216</v>
      </c>
      <c r="G5" s="810" t="s">
        <v>217</v>
      </c>
      <c r="H5" s="810" t="s">
        <v>214</v>
      </c>
      <c r="I5" s="808" t="s">
        <v>224</v>
      </c>
      <c r="J5" s="808" t="s">
        <v>226</v>
      </c>
      <c r="K5" s="808" t="s">
        <v>227</v>
      </c>
      <c r="L5" s="808" t="s">
        <v>222</v>
      </c>
      <c r="M5" s="808" t="s">
        <v>220</v>
      </c>
      <c r="N5" s="808" t="s">
        <v>219</v>
      </c>
      <c r="O5" s="808" t="s">
        <v>221</v>
      </c>
      <c r="P5" s="808" t="s">
        <v>223</v>
      </c>
      <c r="Q5" s="808" t="s">
        <v>225</v>
      </c>
      <c r="R5" s="808" t="s">
        <v>8</v>
      </c>
      <c r="S5" s="814" t="s">
        <v>230</v>
      </c>
      <c r="T5" s="814" t="s">
        <v>233</v>
      </c>
      <c r="U5" s="814" t="s">
        <v>231</v>
      </c>
      <c r="V5" s="814" t="s">
        <v>235</v>
      </c>
      <c r="W5" s="814" t="s">
        <v>234</v>
      </c>
      <c r="X5" s="814" t="s">
        <v>228</v>
      </c>
      <c r="Y5" s="814" t="s">
        <v>232</v>
      </c>
      <c r="Z5" s="814" t="s">
        <v>229</v>
      </c>
      <c r="AA5" s="812" t="s">
        <v>243</v>
      </c>
      <c r="AB5" s="812" t="s">
        <v>239</v>
      </c>
      <c r="AC5" s="812" t="s">
        <v>242</v>
      </c>
      <c r="AD5" s="812" t="s">
        <v>240</v>
      </c>
      <c r="AE5" s="812" t="s">
        <v>237</v>
      </c>
      <c r="AF5" s="812" t="s">
        <v>241</v>
      </c>
      <c r="AG5" s="812" t="s">
        <v>236</v>
      </c>
      <c r="AH5" s="812" t="s">
        <v>238</v>
      </c>
      <c r="AI5" s="816" t="s">
        <v>245</v>
      </c>
      <c r="AJ5" s="816" t="s">
        <v>244</v>
      </c>
      <c r="AK5" s="816" t="s">
        <v>249</v>
      </c>
      <c r="AL5" s="816" t="s">
        <v>246</v>
      </c>
      <c r="AM5" s="816" t="s">
        <v>247</v>
      </c>
      <c r="AN5" s="816" t="s">
        <v>250</v>
      </c>
      <c r="AO5" s="816" t="s">
        <v>248</v>
      </c>
      <c r="AP5" s="816" t="s">
        <v>287</v>
      </c>
      <c r="AQ5" s="418"/>
      <c r="AR5" s="419"/>
      <c r="AS5" s="420"/>
    </row>
    <row r="6" spans="1:45" ht="134.25" customHeight="1" thickBot="1" x14ac:dyDescent="0.3">
      <c r="A6" s="828"/>
      <c r="B6" s="829"/>
      <c r="C6" s="421" t="s">
        <v>350</v>
      </c>
      <c r="D6" s="811"/>
      <c r="E6" s="811"/>
      <c r="F6" s="811"/>
      <c r="G6" s="811"/>
      <c r="H6" s="811"/>
      <c r="I6" s="809"/>
      <c r="J6" s="809"/>
      <c r="K6" s="809"/>
      <c r="L6" s="809"/>
      <c r="M6" s="809"/>
      <c r="N6" s="809"/>
      <c r="O6" s="809"/>
      <c r="P6" s="809"/>
      <c r="Q6" s="809"/>
      <c r="R6" s="809"/>
      <c r="S6" s="815"/>
      <c r="T6" s="815"/>
      <c r="U6" s="815"/>
      <c r="V6" s="815"/>
      <c r="W6" s="815"/>
      <c r="X6" s="815"/>
      <c r="Y6" s="815"/>
      <c r="Z6" s="815"/>
      <c r="AA6" s="813"/>
      <c r="AB6" s="813"/>
      <c r="AC6" s="813"/>
      <c r="AD6" s="813"/>
      <c r="AE6" s="813"/>
      <c r="AF6" s="813"/>
      <c r="AG6" s="813"/>
      <c r="AH6" s="813"/>
      <c r="AI6" s="817"/>
      <c r="AJ6" s="817"/>
      <c r="AK6" s="817"/>
      <c r="AL6" s="817"/>
      <c r="AM6" s="817"/>
      <c r="AN6" s="817"/>
      <c r="AO6" s="817"/>
      <c r="AP6" s="817"/>
      <c r="AQ6" s="422" t="s">
        <v>96</v>
      </c>
      <c r="AR6" s="423" t="s">
        <v>98</v>
      </c>
      <c r="AS6" s="424" t="s">
        <v>99</v>
      </c>
    </row>
    <row r="7" spans="1:45" ht="30" customHeight="1" x14ac:dyDescent="0.25">
      <c r="A7" s="818" t="s">
        <v>6</v>
      </c>
      <c r="B7" s="820" t="s">
        <v>215</v>
      </c>
      <c r="C7" s="821"/>
      <c r="D7" s="426">
        <v>26</v>
      </c>
      <c r="E7" s="427"/>
      <c r="F7" s="427">
        <v>2</v>
      </c>
      <c r="G7" s="427">
        <v>7</v>
      </c>
      <c r="H7" s="428">
        <v>1</v>
      </c>
      <c r="I7" s="429"/>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1">
        <v>4</v>
      </c>
      <c r="AR7" s="432">
        <v>40</v>
      </c>
      <c r="AS7" s="470">
        <v>6</v>
      </c>
    </row>
    <row r="8" spans="1:45" ht="30" customHeight="1" x14ac:dyDescent="0.25">
      <c r="A8" s="819"/>
      <c r="B8" s="822" t="s">
        <v>218</v>
      </c>
      <c r="C8" s="823"/>
      <c r="D8" s="435"/>
      <c r="E8" s="436">
        <v>18</v>
      </c>
      <c r="F8" s="437">
        <v>1</v>
      </c>
      <c r="G8" s="437">
        <v>1</v>
      </c>
      <c r="H8" s="438"/>
      <c r="I8" s="439"/>
      <c r="J8" s="437"/>
      <c r="K8" s="437"/>
      <c r="L8" s="437">
        <v>1</v>
      </c>
      <c r="M8" s="437"/>
      <c r="N8" s="437"/>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40">
        <v>17</v>
      </c>
      <c r="AR8" s="432">
        <v>38</v>
      </c>
      <c r="AS8" s="470">
        <v>10</v>
      </c>
    </row>
    <row r="9" spans="1:45" ht="30" customHeight="1" x14ac:dyDescent="0.25">
      <c r="A9" s="819"/>
      <c r="B9" s="822" t="s">
        <v>216</v>
      </c>
      <c r="C9" s="823"/>
      <c r="D9" s="435"/>
      <c r="E9" s="437"/>
      <c r="F9" s="436">
        <v>16</v>
      </c>
      <c r="G9" s="437"/>
      <c r="H9" s="438">
        <v>1</v>
      </c>
      <c r="I9" s="439"/>
      <c r="J9" s="437"/>
      <c r="K9" s="437"/>
      <c r="L9" s="437"/>
      <c r="M9" s="437"/>
      <c r="N9" s="437"/>
      <c r="O9" s="437"/>
      <c r="P9" s="437"/>
      <c r="Q9" s="437"/>
      <c r="R9" s="437"/>
      <c r="S9" s="437"/>
      <c r="T9" s="437"/>
      <c r="U9" s="437"/>
      <c r="V9" s="437"/>
      <c r="W9" s="437"/>
      <c r="X9" s="437"/>
      <c r="Y9" s="437"/>
      <c r="Z9" s="437"/>
      <c r="AA9" s="437"/>
      <c r="AB9" s="437"/>
      <c r="AC9" s="437"/>
      <c r="AD9" s="437"/>
      <c r="AE9" s="437"/>
      <c r="AF9" s="437"/>
      <c r="AG9" s="437"/>
      <c r="AH9" s="437"/>
      <c r="AI9" s="437"/>
      <c r="AJ9" s="437"/>
      <c r="AK9" s="437"/>
      <c r="AL9" s="437"/>
      <c r="AM9" s="437"/>
      <c r="AN9" s="437"/>
      <c r="AO9" s="437"/>
      <c r="AP9" s="437"/>
      <c r="AQ9" s="440">
        <v>2</v>
      </c>
      <c r="AR9" s="432">
        <v>19</v>
      </c>
      <c r="AS9" s="470">
        <v>5</v>
      </c>
    </row>
    <row r="10" spans="1:45" ht="30" customHeight="1" x14ac:dyDescent="0.25">
      <c r="A10" s="819"/>
      <c r="B10" s="822" t="s">
        <v>217</v>
      </c>
      <c r="C10" s="823"/>
      <c r="D10" s="435">
        <v>2</v>
      </c>
      <c r="E10" s="437">
        <v>1</v>
      </c>
      <c r="F10" s="437"/>
      <c r="G10" s="436">
        <v>25</v>
      </c>
      <c r="H10" s="438"/>
      <c r="I10" s="439"/>
      <c r="J10" s="437"/>
      <c r="K10" s="437"/>
      <c r="L10" s="437">
        <v>1</v>
      </c>
      <c r="M10" s="437">
        <v>6</v>
      </c>
      <c r="N10" s="437"/>
      <c r="O10" s="437">
        <v>4</v>
      </c>
      <c r="P10" s="437"/>
      <c r="Q10" s="437"/>
      <c r="R10" s="437">
        <v>2</v>
      </c>
      <c r="S10" s="437"/>
      <c r="T10" s="437"/>
      <c r="U10" s="437"/>
      <c r="V10" s="437"/>
      <c r="W10" s="437"/>
      <c r="X10" s="437"/>
      <c r="Y10" s="437"/>
      <c r="Z10" s="437"/>
      <c r="AA10" s="437"/>
      <c r="AB10" s="437"/>
      <c r="AC10" s="437"/>
      <c r="AD10" s="437"/>
      <c r="AE10" s="437"/>
      <c r="AF10" s="437"/>
      <c r="AG10" s="437"/>
      <c r="AH10" s="437"/>
      <c r="AI10" s="437"/>
      <c r="AJ10" s="437"/>
      <c r="AK10" s="437"/>
      <c r="AL10" s="437"/>
      <c r="AM10" s="437"/>
      <c r="AN10" s="437"/>
      <c r="AO10" s="437"/>
      <c r="AP10" s="437"/>
      <c r="AQ10" s="440">
        <v>1</v>
      </c>
      <c r="AR10" s="432">
        <v>42</v>
      </c>
      <c r="AS10" s="470">
        <v>10</v>
      </c>
    </row>
    <row r="11" spans="1:45" ht="30" customHeight="1" thickBot="1" x14ac:dyDescent="0.3">
      <c r="A11" s="819"/>
      <c r="B11" s="822" t="s">
        <v>214</v>
      </c>
      <c r="C11" s="823"/>
      <c r="D11" s="441">
        <v>2</v>
      </c>
      <c r="E11" s="442"/>
      <c r="F11" s="442"/>
      <c r="G11" s="442"/>
      <c r="H11" s="443">
        <v>26</v>
      </c>
      <c r="I11" s="444"/>
      <c r="J11" s="445"/>
      <c r="K11" s="445"/>
      <c r="L11" s="445"/>
      <c r="M11" s="445"/>
      <c r="N11" s="445"/>
      <c r="O11" s="445"/>
      <c r="P11" s="445"/>
      <c r="Q11" s="445"/>
      <c r="R11" s="445"/>
      <c r="S11" s="437"/>
      <c r="T11" s="437"/>
      <c r="U11" s="437"/>
      <c r="V11" s="437"/>
      <c r="W11" s="437"/>
      <c r="X11" s="437"/>
      <c r="Y11" s="437"/>
      <c r="Z11" s="437"/>
      <c r="AA11" s="437"/>
      <c r="AB11" s="437"/>
      <c r="AC11" s="437"/>
      <c r="AD11" s="437"/>
      <c r="AE11" s="437"/>
      <c r="AF11" s="437"/>
      <c r="AG11" s="437"/>
      <c r="AH11" s="437"/>
      <c r="AI11" s="437"/>
      <c r="AJ11" s="437"/>
      <c r="AK11" s="437"/>
      <c r="AL11" s="437"/>
      <c r="AM11" s="437"/>
      <c r="AN11" s="437"/>
      <c r="AO11" s="437"/>
      <c r="AP11" s="437"/>
      <c r="AQ11" s="440">
        <v>2</v>
      </c>
      <c r="AR11" s="432">
        <v>30</v>
      </c>
      <c r="AS11" s="470">
        <v>8</v>
      </c>
    </row>
    <row r="12" spans="1:45" ht="30" customHeight="1" x14ac:dyDescent="0.25">
      <c r="A12" s="819" t="s">
        <v>97</v>
      </c>
      <c r="B12" s="832" t="s">
        <v>224</v>
      </c>
      <c r="C12" s="833"/>
      <c r="D12" s="429"/>
      <c r="E12" s="430"/>
      <c r="F12" s="430"/>
      <c r="G12" s="430"/>
      <c r="H12" s="446"/>
      <c r="I12" s="426">
        <v>22</v>
      </c>
      <c r="J12" s="427"/>
      <c r="K12" s="427">
        <v>3</v>
      </c>
      <c r="L12" s="427"/>
      <c r="M12" s="427"/>
      <c r="N12" s="427"/>
      <c r="O12" s="427"/>
      <c r="P12" s="427"/>
      <c r="Q12" s="427">
        <v>4</v>
      </c>
      <c r="R12" s="428"/>
      <c r="S12" s="439"/>
      <c r="T12" s="437"/>
      <c r="U12" s="437"/>
      <c r="V12" s="437"/>
      <c r="W12" s="437"/>
      <c r="X12" s="437"/>
      <c r="Y12" s="437"/>
      <c r="Z12" s="437"/>
      <c r="AA12" s="437"/>
      <c r="AB12" s="437"/>
      <c r="AC12" s="437"/>
      <c r="AD12" s="437"/>
      <c r="AE12" s="437"/>
      <c r="AF12" s="437"/>
      <c r="AG12" s="437"/>
      <c r="AH12" s="437"/>
      <c r="AI12" s="437"/>
      <c r="AJ12" s="437"/>
      <c r="AK12" s="437"/>
      <c r="AL12" s="437"/>
      <c r="AM12" s="437"/>
      <c r="AN12" s="437"/>
      <c r="AO12" s="437"/>
      <c r="AP12" s="437"/>
      <c r="AQ12" s="440"/>
      <c r="AR12" s="432">
        <v>29</v>
      </c>
      <c r="AS12" s="470">
        <v>5</v>
      </c>
    </row>
    <row r="13" spans="1:45" ht="30" customHeight="1" x14ac:dyDescent="0.25">
      <c r="A13" s="819"/>
      <c r="B13" s="832" t="s">
        <v>226</v>
      </c>
      <c r="C13" s="833"/>
      <c r="D13" s="439"/>
      <c r="E13" s="437"/>
      <c r="F13" s="437"/>
      <c r="G13" s="437"/>
      <c r="H13" s="447"/>
      <c r="I13" s="435">
        <v>2</v>
      </c>
      <c r="J13" s="436">
        <v>10</v>
      </c>
      <c r="K13" s="437"/>
      <c r="L13" s="437"/>
      <c r="M13" s="437"/>
      <c r="N13" s="437"/>
      <c r="O13" s="437"/>
      <c r="P13" s="437">
        <v>1</v>
      </c>
      <c r="Q13" s="437">
        <v>2</v>
      </c>
      <c r="R13" s="438"/>
      <c r="S13" s="439"/>
      <c r="T13" s="437"/>
      <c r="U13" s="437"/>
      <c r="V13" s="437"/>
      <c r="W13" s="437"/>
      <c r="X13" s="437"/>
      <c r="Y13" s="437"/>
      <c r="Z13" s="437">
        <v>3</v>
      </c>
      <c r="AA13" s="437"/>
      <c r="AB13" s="437"/>
      <c r="AC13" s="437"/>
      <c r="AD13" s="437"/>
      <c r="AE13" s="437"/>
      <c r="AF13" s="437"/>
      <c r="AG13" s="437"/>
      <c r="AH13" s="437"/>
      <c r="AI13" s="437"/>
      <c r="AJ13" s="437"/>
      <c r="AK13" s="437"/>
      <c r="AL13" s="437"/>
      <c r="AM13" s="437"/>
      <c r="AN13" s="437"/>
      <c r="AO13" s="437"/>
      <c r="AP13" s="437"/>
      <c r="AQ13" s="440">
        <v>1</v>
      </c>
      <c r="AR13" s="432">
        <v>19</v>
      </c>
      <c r="AS13" s="470">
        <v>6</v>
      </c>
    </row>
    <row r="14" spans="1:45" ht="30" customHeight="1" x14ac:dyDescent="0.25">
      <c r="A14" s="819"/>
      <c r="B14" s="448" t="s">
        <v>227</v>
      </c>
      <c r="C14" s="449"/>
      <c r="D14" s="439"/>
      <c r="E14" s="437"/>
      <c r="F14" s="437"/>
      <c r="G14" s="437"/>
      <c r="H14" s="447"/>
      <c r="I14" s="435">
        <v>2</v>
      </c>
      <c r="J14" s="437">
        <v>1</v>
      </c>
      <c r="K14" s="436">
        <v>24</v>
      </c>
      <c r="L14" s="437"/>
      <c r="M14" s="437"/>
      <c r="N14" s="437"/>
      <c r="O14" s="437"/>
      <c r="P14" s="437">
        <v>1</v>
      </c>
      <c r="Q14" s="437">
        <v>1</v>
      </c>
      <c r="R14" s="438"/>
      <c r="S14" s="439"/>
      <c r="T14" s="437"/>
      <c r="U14" s="437"/>
      <c r="V14" s="437"/>
      <c r="W14" s="437"/>
      <c r="X14" s="437"/>
      <c r="Y14" s="437"/>
      <c r="Z14" s="437"/>
      <c r="AA14" s="437"/>
      <c r="AB14" s="437"/>
      <c r="AC14" s="437"/>
      <c r="AD14" s="437"/>
      <c r="AE14" s="437"/>
      <c r="AF14" s="437"/>
      <c r="AG14" s="437"/>
      <c r="AH14" s="437"/>
      <c r="AI14" s="437"/>
      <c r="AJ14" s="437"/>
      <c r="AK14" s="437"/>
      <c r="AL14" s="437"/>
      <c r="AM14" s="437"/>
      <c r="AN14" s="437"/>
      <c r="AO14" s="437"/>
      <c r="AP14" s="437"/>
      <c r="AQ14" s="440">
        <v>1</v>
      </c>
      <c r="AR14" s="432">
        <v>30</v>
      </c>
      <c r="AS14" s="470">
        <v>4</v>
      </c>
    </row>
    <row r="15" spans="1:45" ht="30" customHeight="1" x14ac:dyDescent="0.25">
      <c r="A15" s="819"/>
      <c r="B15" s="832" t="s">
        <v>222</v>
      </c>
      <c r="C15" s="833"/>
      <c r="D15" s="439"/>
      <c r="E15" s="437"/>
      <c r="F15" s="437"/>
      <c r="G15" s="437"/>
      <c r="H15" s="447"/>
      <c r="I15" s="435"/>
      <c r="J15" s="437"/>
      <c r="K15" s="437"/>
      <c r="L15" s="436">
        <v>26</v>
      </c>
      <c r="M15" s="437">
        <v>6</v>
      </c>
      <c r="N15" s="437"/>
      <c r="O15" s="437">
        <v>2</v>
      </c>
      <c r="P15" s="437">
        <v>2</v>
      </c>
      <c r="Q15" s="437">
        <v>1</v>
      </c>
      <c r="R15" s="438">
        <v>8</v>
      </c>
      <c r="S15" s="439"/>
      <c r="T15" s="437"/>
      <c r="U15" s="437"/>
      <c r="V15" s="437"/>
      <c r="W15" s="437"/>
      <c r="X15" s="437"/>
      <c r="Y15" s="437"/>
      <c r="Z15" s="437"/>
      <c r="AA15" s="437"/>
      <c r="AB15" s="437"/>
      <c r="AC15" s="437"/>
      <c r="AD15" s="437"/>
      <c r="AE15" s="437"/>
      <c r="AF15" s="437"/>
      <c r="AG15" s="437"/>
      <c r="AH15" s="437"/>
      <c r="AI15" s="437"/>
      <c r="AJ15" s="437"/>
      <c r="AK15" s="437"/>
      <c r="AL15" s="437"/>
      <c r="AM15" s="437"/>
      <c r="AN15" s="437"/>
      <c r="AO15" s="437"/>
      <c r="AP15" s="437"/>
      <c r="AQ15" s="440"/>
      <c r="AR15" s="432">
        <v>45</v>
      </c>
      <c r="AS15" s="470">
        <v>3</v>
      </c>
    </row>
    <row r="16" spans="1:45" ht="30" customHeight="1" x14ac:dyDescent="0.25">
      <c r="A16" s="819"/>
      <c r="B16" s="832" t="s">
        <v>220</v>
      </c>
      <c r="C16" s="833"/>
      <c r="D16" s="439"/>
      <c r="E16" s="437"/>
      <c r="F16" s="437"/>
      <c r="G16" s="437"/>
      <c r="H16" s="447"/>
      <c r="I16" s="435"/>
      <c r="J16" s="437"/>
      <c r="K16" s="437"/>
      <c r="L16" s="437"/>
      <c r="M16" s="436">
        <v>21</v>
      </c>
      <c r="N16" s="437"/>
      <c r="O16" s="437"/>
      <c r="P16" s="437"/>
      <c r="Q16" s="437"/>
      <c r="R16" s="438"/>
      <c r="S16" s="439"/>
      <c r="T16" s="437"/>
      <c r="U16" s="437"/>
      <c r="V16" s="437"/>
      <c r="W16" s="437"/>
      <c r="X16" s="437"/>
      <c r="Y16" s="437"/>
      <c r="Z16" s="437"/>
      <c r="AA16" s="437"/>
      <c r="AB16" s="437"/>
      <c r="AC16" s="437"/>
      <c r="AD16" s="437"/>
      <c r="AE16" s="437"/>
      <c r="AF16" s="437"/>
      <c r="AG16" s="437"/>
      <c r="AH16" s="437"/>
      <c r="AI16" s="437"/>
      <c r="AJ16" s="437"/>
      <c r="AK16" s="437"/>
      <c r="AL16" s="437"/>
      <c r="AM16" s="437"/>
      <c r="AN16" s="437"/>
      <c r="AO16" s="437"/>
      <c r="AP16" s="437"/>
      <c r="AQ16" s="440"/>
      <c r="AR16" s="432">
        <v>21</v>
      </c>
      <c r="AS16" s="470">
        <v>2</v>
      </c>
    </row>
    <row r="17" spans="1:45" ht="30" customHeight="1" x14ac:dyDescent="0.25">
      <c r="A17" s="819"/>
      <c r="B17" s="832" t="s">
        <v>219</v>
      </c>
      <c r="C17" s="833"/>
      <c r="D17" s="439">
        <v>1</v>
      </c>
      <c r="E17" s="437"/>
      <c r="F17" s="437"/>
      <c r="G17" s="437">
        <v>1</v>
      </c>
      <c r="H17" s="447"/>
      <c r="I17" s="435"/>
      <c r="J17" s="437"/>
      <c r="K17" s="437"/>
      <c r="L17" s="437">
        <v>8</v>
      </c>
      <c r="M17" s="437">
        <v>4</v>
      </c>
      <c r="N17" s="436">
        <v>23</v>
      </c>
      <c r="O17" s="437"/>
      <c r="P17" s="437">
        <v>16</v>
      </c>
      <c r="Q17" s="437">
        <v>3</v>
      </c>
      <c r="R17" s="438">
        <v>6</v>
      </c>
      <c r="S17" s="439"/>
      <c r="T17" s="437"/>
      <c r="U17" s="437"/>
      <c r="V17" s="437"/>
      <c r="W17" s="437"/>
      <c r="X17" s="437"/>
      <c r="Y17" s="437"/>
      <c r="Z17" s="437"/>
      <c r="AA17" s="437"/>
      <c r="AB17" s="437"/>
      <c r="AC17" s="437"/>
      <c r="AD17" s="437"/>
      <c r="AE17" s="437"/>
      <c r="AF17" s="437"/>
      <c r="AG17" s="437"/>
      <c r="AH17" s="437"/>
      <c r="AI17" s="437"/>
      <c r="AJ17" s="437"/>
      <c r="AK17" s="437"/>
      <c r="AL17" s="437"/>
      <c r="AM17" s="437"/>
      <c r="AN17" s="437"/>
      <c r="AO17" s="437"/>
      <c r="AP17" s="437"/>
      <c r="AQ17" s="440">
        <v>3</v>
      </c>
      <c r="AR17" s="432">
        <v>65</v>
      </c>
      <c r="AS17" s="470">
        <v>12</v>
      </c>
    </row>
    <row r="18" spans="1:45" ht="30" customHeight="1" x14ac:dyDescent="0.25">
      <c r="A18" s="819"/>
      <c r="B18" s="832" t="s">
        <v>221</v>
      </c>
      <c r="C18" s="833"/>
      <c r="D18" s="439"/>
      <c r="E18" s="437"/>
      <c r="F18" s="437"/>
      <c r="G18" s="437">
        <v>9</v>
      </c>
      <c r="H18" s="447"/>
      <c r="I18" s="435"/>
      <c r="J18" s="437"/>
      <c r="K18" s="437">
        <v>1</v>
      </c>
      <c r="L18" s="437"/>
      <c r="M18" s="437">
        <v>26</v>
      </c>
      <c r="N18" s="437"/>
      <c r="O18" s="436">
        <v>15</v>
      </c>
      <c r="P18" s="437"/>
      <c r="Q18" s="437"/>
      <c r="R18" s="438">
        <v>8</v>
      </c>
      <c r="S18" s="439"/>
      <c r="T18" s="437"/>
      <c r="U18" s="437"/>
      <c r="V18" s="437"/>
      <c r="W18" s="437"/>
      <c r="X18" s="437"/>
      <c r="Y18" s="437"/>
      <c r="Z18" s="437">
        <v>1</v>
      </c>
      <c r="AA18" s="437"/>
      <c r="AB18" s="437"/>
      <c r="AC18" s="437"/>
      <c r="AD18" s="437"/>
      <c r="AE18" s="437"/>
      <c r="AF18" s="437"/>
      <c r="AG18" s="437"/>
      <c r="AH18" s="437"/>
      <c r="AI18" s="437"/>
      <c r="AJ18" s="437"/>
      <c r="AK18" s="437"/>
      <c r="AL18" s="437"/>
      <c r="AM18" s="437"/>
      <c r="AN18" s="437"/>
      <c r="AO18" s="437"/>
      <c r="AP18" s="437"/>
      <c r="AQ18" s="440">
        <v>1</v>
      </c>
      <c r="AR18" s="432">
        <v>61</v>
      </c>
      <c r="AS18" s="470">
        <v>4</v>
      </c>
    </row>
    <row r="19" spans="1:45" ht="30" customHeight="1" x14ac:dyDescent="0.25">
      <c r="A19" s="819"/>
      <c r="B19" s="832" t="s">
        <v>223</v>
      </c>
      <c r="C19" s="833"/>
      <c r="D19" s="439"/>
      <c r="E19" s="437"/>
      <c r="F19" s="437"/>
      <c r="G19" s="437">
        <v>2</v>
      </c>
      <c r="H19" s="447"/>
      <c r="I19" s="435">
        <v>1</v>
      </c>
      <c r="J19" s="437"/>
      <c r="K19" s="437">
        <v>1</v>
      </c>
      <c r="L19" s="437">
        <v>5</v>
      </c>
      <c r="M19" s="437">
        <v>3</v>
      </c>
      <c r="N19" s="437">
        <v>1</v>
      </c>
      <c r="O19" s="437"/>
      <c r="P19" s="436">
        <v>51</v>
      </c>
      <c r="Q19" s="437"/>
      <c r="R19" s="438">
        <v>14</v>
      </c>
      <c r="S19" s="439"/>
      <c r="T19" s="437"/>
      <c r="U19" s="437"/>
      <c r="V19" s="437"/>
      <c r="W19" s="437"/>
      <c r="X19" s="437"/>
      <c r="Y19" s="437"/>
      <c r="Z19" s="437"/>
      <c r="AA19" s="437"/>
      <c r="AB19" s="437"/>
      <c r="AC19" s="437"/>
      <c r="AD19" s="437"/>
      <c r="AE19" s="437"/>
      <c r="AF19" s="437"/>
      <c r="AG19" s="437"/>
      <c r="AH19" s="437"/>
      <c r="AI19" s="437"/>
      <c r="AJ19" s="437"/>
      <c r="AK19" s="437"/>
      <c r="AL19" s="437"/>
      <c r="AM19" s="437"/>
      <c r="AN19" s="437"/>
      <c r="AO19" s="437"/>
      <c r="AP19" s="437"/>
      <c r="AQ19" s="440"/>
      <c r="AR19" s="432">
        <v>78</v>
      </c>
      <c r="AS19" s="470">
        <v>8</v>
      </c>
    </row>
    <row r="20" spans="1:45" ht="30" customHeight="1" x14ac:dyDescent="0.25">
      <c r="A20" s="819"/>
      <c r="B20" s="832" t="s">
        <v>225</v>
      </c>
      <c r="C20" s="833"/>
      <c r="D20" s="439"/>
      <c r="E20" s="437"/>
      <c r="F20" s="437"/>
      <c r="G20" s="437"/>
      <c r="H20" s="447"/>
      <c r="I20" s="435">
        <v>23</v>
      </c>
      <c r="J20" s="437">
        <v>2</v>
      </c>
      <c r="K20" s="437">
        <v>2</v>
      </c>
      <c r="L20" s="437">
        <v>1</v>
      </c>
      <c r="M20" s="437"/>
      <c r="N20" s="437">
        <v>2</v>
      </c>
      <c r="O20" s="437"/>
      <c r="P20" s="437"/>
      <c r="Q20" s="436">
        <v>62</v>
      </c>
      <c r="R20" s="438"/>
      <c r="S20" s="439"/>
      <c r="T20" s="437"/>
      <c r="U20" s="437"/>
      <c r="V20" s="437"/>
      <c r="W20" s="437"/>
      <c r="X20" s="437"/>
      <c r="Y20" s="437"/>
      <c r="Z20" s="437"/>
      <c r="AA20" s="437"/>
      <c r="AB20" s="437"/>
      <c r="AC20" s="437"/>
      <c r="AD20" s="437"/>
      <c r="AE20" s="437"/>
      <c r="AF20" s="437"/>
      <c r="AG20" s="437"/>
      <c r="AH20" s="437"/>
      <c r="AI20" s="437"/>
      <c r="AJ20" s="437"/>
      <c r="AK20" s="437"/>
      <c r="AL20" s="437"/>
      <c r="AM20" s="437"/>
      <c r="AN20" s="437"/>
      <c r="AO20" s="437"/>
      <c r="AP20" s="437"/>
      <c r="AQ20" s="440"/>
      <c r="AR20" s="432">
        <v>92</v>
      </c>
      <c r="AS20" s="437">
        <v>7</v>
      </c>
    </row>
    <row r="21" spans="1:45" ht="30" customHeight="1" thickBot="1" x14ac:dyDescent="0.3">
      <c r="A21" s="819"/>
      <c r="B21" s="832" t="s">
        <v>8</v>
      </c>
      <c r="C21" s="833"/>
      <c r="D21" s="439"/>
      <c r="E21" s="437"/>
      <c r="F21" s="437"/>
      <c r="G21" s="437"/>
      <c r="H21" s="447"/>
      <c r="I21" s="441">
        <v>2</v>
      </c>
      <c r="J21" s="442"/>
      <c r="K21" s="442"/>
      <c r="L21" s="442">
        <v>2</v>
      </c>
      <c r="M21" s="442">
        <v>4</v>
      </c>
      <c r="N21" s="442"/>
      <c r="O21" s="442">
        <v>9</v>
      </c>
      <c r="P21" s="442">
        <v>5</v>
      </c>
      <c r="Q21" s="442">
        <v>2</v>
      </c>
      <c r="R21" s="443">
        <v>33</v>
      </c>
      <c r="S21" s="444"/>
      <c r="T21" s="445"/>
      <c r="U21" s="445"/>
      <c r="V21" s="445"/>
      <c r="W21" s="445"/>
      <c r="X21" s="445"/>
      <c r="Y21" s="445"/>
      <c r="Z21" s="445"/>
      <c r="AA21" s="437"/>
      <c r="AB21" s="437"/>
      <c r="AC21" s="437"/>
      <c r="AD21" s="437"/>
      <c r="AE21" s="437"/>
      <c r="AF21" s="437"/>
      <c r="AG21" s="437"/>
      <c r="AH21" s="437"/>
      <c r="AI21" s="437"/>
      <c r="AJ21" s="437"/>
      <c r="AK21" s="437"/>
      <c r="AL21" s="437"/>
      <c r="AM21" s="437"/>
      <c r="AN21" s="437"/>
      <c r="AO21" s="437">
        <v>1</v>
      </c>
      <c r="AP21" s="437"/>
      <c r="AQ21" s="440"/>
      <c r="AR21" s="432">
        <v>58</v>
      </c>
      <c r="AS21" s="437">
        <v>8</v>
      </c>
    </row>
    <row r="22" spans="1:45" ht="30" customHeight="1" x14ac:dyDescent="0.25">
      <c r="A22" s="819" t="s">
        <v>11</v>
      </c>
      <c r="B22" s="834" t="s">
        <v>230</v>
      </c>
      <c r="C22" s="835"/>
      <c r="D22" s="439"/>
      <c r="E22" s="437"/>
      <c r="F22" s="437"/>
      <c r="G22" s="437"/>
      <c r="H22" s="437"/>
      <c r="I22" s="430"/>
      <c r="J22" s="430"/>
      <c r="K22" s="430"/>
      <c r="L22" s="430"/>
      <c r="M22" s="430"/>
      <c r="N22" s="430"/>
      <c r="O22" s="430"/>
      <c r="P22" s="430"/>
      <c r="Q22" s="430"/>
      <c r="R22" s="446"/>
      <c r="S22" s="426">
        <v>16</v>
      </c>
      <c r="T22" s="427"/>
      <c r="U22" s="427">
        <v>3</v>
      </c>
      <c r="V22" s="427"/>
      <c r="W22" s="427">
        <v>2</v>
      </c>
      <c r="X22" s="427">
        <v>1</v>
      </c>
      <c r="Y22" s="427"/>
      <c r="Z22" s="428"/>
      <c r="AA22" s="439"/>
      <c r="AB22" s="437"/>
      <c r="AC22" s="437"/>
      <c r="AD22" s="437"/>
      <c r="AE22" s="437"/>
      <c r="AF22" s="437"/>
      <c r="AG22" s="437"/>
      <c r="AH22" s="437"/>
      <c r="AI22" s="437"/>
      <c r="AJ22" s="437"/>
      <c r="AK22" s="437"/>
      <c r="AL22" s="437"/>
      <c r="AM22" s="437"/>
      <c r="AN22" s="437"/>
      <c r="AO22" s="437"/>
      <c r="AP22" s="437"/>
      <c r="AQ22" s="440"/>
      <c r="AR22" s="432">
        <v>22</v>
      </c>
      <c r="AS22" s="470">
        <v>5</v>
      </c>
    </row>
    <row r="23" spans="1:45" ht="30" customHeight="1" x14ac:dyDescent="0.25">
      <c r="A23" s="819"/>
      <c r="B23" s="836" t="s">
        <v>233</v>
      </c>
      <c r="C23" s="837"/>
      <c r="D23" s="439"/>
      <c r="E23" s="437"/>
      <c r="F23" s="437"/>
      <c r="G23" s="437"/>
      <c r="H23" s="437"/>
      <c r="I23" s="437"/>
      <c r="J23" s="437"/>
      <c r="K23" s="437"/>
      <c r="L23" s="437"/>
      <c r="M23" s="437"/>
      <c r="N23" s="437"/>
      <c r="O23" s="437"/>
      <c r="P23" s="437"/>
      <c r="Q23" s="437"/>
      <c r="R23" s="447"/>
      <c r="S23" s="435">
        <v>1</v>
      </c>
      <c r="T23" s="436">
        <v>19</v>
      </c>
      <c r="U23" s="437">
        <v>4</v>
      </c>
      <c r="V23" s="437">
        <v>2</v>
      </c>
      <c r="W23" s="437">
        <v>2</v>
      </c>
      <c r="X23" s="437">
        <v>2</v>
      </c>
      <c r="Y23" s="437">
        <v>3</v>
      </c>
      <c r="Z23" s="438"/>
      <c r="AA23" s="439"/>
      <c r="AB23" s="437"/>
      <c r="AC23" s="437"/>
      <c r="AD23" s="437"/>
      <c r="AE23" s="437"/>
      <c r="AF23" s="437"/>
      <c r="AG23" s="437"/>
      <c r="AH23" s="437"/>
      <c r="AI23" s="437"/>
      <c r="AJ23" s="437"/>
      <c r="AK23" s="437"/>
      <c r="AL23" s="437"/>
      <c r="AM23" s="437"/>
      <c r="AN23" s="437"/>
      <c r="AO23" s="437"/>
      <c r="AP23" s="437"/>
      <c r="AQ23" s="440"/>
      <c r="AR23" s="432">
        <v>33</v>
      </c>
      <c r="AS23" s="470">
        <v>11</v>
      </c>
    </row>
    <row r="24" spans="1:45" ht="30" customHeight="1" x14ac:dyDescent="0.25">
      <c r="A24" s="819"/>
      <c r="B24" s="836" t="s">
        <v>231</v>
      </c>
      <c r="C24" s="837"/>
      <c r="D24" s="439"/>
      <c r="E24" s="437"/>
      <c r="F24" s="437"/>
      <c r="G24" s="437"/>
      <c r="H24" s="437"/>
      <c r="I24" s="437"/>
      <c r="J24" s="437"/>
      <c r="K24" s="437"/>
      <c r="L24" s="437"/>
      <c r="M24" s="437"/>
      <c r="N24" s="437"/>
      <c r="O24" s="437"/>
      <c r="P24" s="437"/>
      <c r="Q24" s="437"/>
      <c r="R24" s="447"/>
      <c r="S24" s="435">
        <v>6</v>
      </c>
      <c r="T24" s="437">
        <v>1</v>
      </c>
      <c r="U24" s="436">
        <v>31</v>
      </c>
      <c r="V24" s="437">
        <v>1</v>
      </c>
      <c r="W24" s="437">
        <v>8</v>
      </c>
      <c r="X24" s="437">
        <v>10</v>
      </c>
      <c r="Y24" s="437">
        <v>7</v>
      </c>
      <c r="Z24" s="438">
        <v>1</v>
      </c>
      <c r="AA24" s="439"/>
      <c r="AB24" s="437"/>
      <c r="AC24" s="437"/>
      <c r="AD24" s="437"/>
      <c r="AE24" s="437"/>
      <c r="AF24" s="437"/>
      <c r="AG24" s="437"/>
      <c r="AH24" s="437"/>
      <c r="AI24" s="437"/>
      <c r="AJ24" s="437"/>
      <c r="AK24" s="437"/>
      <c r="AL24" s="437"/>
      <c r="AM24" s="437"/>
      <c r="AN24" s="437">
        <v>1</v>
      </c>
      <c r="AO24" s="437"/>
      <c r="AP24" s="437"/>
      <c r="AQ24" s="440">
        <v>1</v>
      </c>
      <c r="AR24" s="432">
        <v>67</v>
      </c>
      <c r="AS24" s="470">
        <v>8</v>
      </c>
    </row>
    <row r="25" spans="1:45" ht="30" customHeight="1" x14ac:dyDescent="0.25">
      <c r="A25" s="819"/>
      <c r="B25" s="836" t="s">
        <v>235</v>
      </c>
      <c r="C25" s="837"/>
      <c r="D25" s="439"/>
      <c r="E25" s="437"/>
      <c r="F25" s="437"/>
      <c r="G25" s="437"/>
      <c r="H25" s="437"/>
      <c r="I25" s="437"/>
      <c r="J25" s="437"/>
      <c r="K25" s="437"/>
      <c r="L25" s="437"/>
      <c r="M25" s="437"/>
      <c r="N25" s="437"/>
      <c r="O25" s="437"/>
      <c r="P25" s="437"/>
      <c r="Q25" s="437"/>
      <c r="R25" s="447"/>
      <c r="S25" s="435"/>
      <c r="T25" s="437"/>
      <c r="U25" s="437">
        <v>3</v>
      </c>
      <c r="V25" s="436">
        <v>5</v>
      </c>
      <c r="W25" s="437"/>
      <c r="X25" s="437"/>
      <c r="Y25" s="437">
        <v>1</v>
      </c>
      <c r="Z25" s="438">
        <v>3</v>
      </c>
      <c r="AA25" s="439"/>
      <c r="AB25" s="437"/>
      <c r="AC25" s="437"/>
      <c r="AD25" s="437"/>
      <c r="AE25" s="437"/>
      <c r="AF25" s="437"/>
      <c r="AG25" s="437"/>
      <c r="AH25" s="437"/>
      <c r="AI25" s="437"/>
      <c r="AJ25" s="437"/>
      <c r="AK25" s="437"/>
      <c r="AL25" s="437"/>
      <c r="AM25" s="437"/>
      <c r="AN25" s="437"/>
      <c r="AO25" s="437"/>
      <c r="AP25" s="437"/>
      <c r="AQ25" s="440"/>
      <c r="AR25" s="432">
        <v>12</v>
      </c>
      <c r="AS25" s="470">
        <v>5</v>
      </c>
    </row>
    <row r="26" spans="1:45" ht="30" customHeight="1" x14ac:dyDescent="0.25">
      <c r="A26" s="819"/>
      <c r="B26" s="836" t="s">
        <v>234</v>
      </c>
      <c r="C26" s="837"/>
      <c r="D26" s="439"/>
      <c r="E26" s="437"/>
      <c r="F26" s="437"/>
      <c r="G26" s="437"/>
      <c r="H26" s="437"/>
      <c r="I26" s="437"/>
      <c r="J26" s="437"/>
      <c r="K26" s="437"/>
      <c r="L26" s="437"/>
      <c r="M26" s="437"/>
      <c r="N26" s="437"/>
      <c r="O26" s="437"/>
      <c r="P26" s="437"/>
      <c r="Q26" s="437"/>
      <c r="R26" s="447"/>
      <c r="S26" s="435">
        <v>4</v>
      </c>
      <c r="T26" s="437"/>
      <c r="U26" s="437">
        <v>8</v>
      </c>
      <c r="V26" s="437"/>
      <c r="W26" s="436">
        <v>16</v>
      </c>
      <c r="X26" s="437"/>
      <c r="Y26" s="437"/>
      <c r="Z26" s="438"/>
      <c r="AA26" s="439"/>
      <c r="AB26" s="437"/>
      <c r="AC26" s="437"/>
      <c r="AD26" s="437"/>
      <c r="AE26" s="437"/>
      <c r="AF26" s="437"/>
      <c r="AG26" s="437"/>
      <c r="AH26" s="437"/>
      <c r="AI26" s="437"/>
      <c r="AJ26" s="437"/>
      <c r="AK26" s="437"/>
      <c r="AL26" s="437"/>
      <c r="AM26" s="437"/>
      <c r="AN26" s="437"/>
      <c r="AO26" s="437"/>
      <c r="AP26" s="437"/>
      <c r="AQ26" s="440"/>
      <c r="AR26" s="432">
        <v>28</v>
      </c>
      <c r="AS26" s="470">
        <v>9</v>
      </c>
    </row>
    <row r="27" spans="1:45" ht="30" customHeight="1" x14ac:dyDescent="0.25">
      <c r="A27" s="819"/>
      <c r="B27" s="836" t="s">
        <v>228</v>
      </c>
      <c r="C27" s="837"/>
      <c r="D27" s="439"/>
      <c r="E27" s="437"/>
      <c r="F27" s="437"/>
      <c r="G27" s="437"/>
      <c r="H27" s="437"/>
      <c r="I27" s="437"/>
      <c r="J27" s="437"/>
      <c r="K27" s="437"/>
      <c r="L27" s="437"/>
      <c r="M27" s="437"/>
      <c r="N27" s="437"/>
      <c r="O27" s="437"/>
      <c r="P27" s="437"/>
      <c r="Q27" s="437"/>
      <c r="R27" s="447"/>
      <c r="S27" s="435">
        <v>5</v>
      </c>
      <c r="T27" s="437"/>
      <c r="U27" s="437">
        <v>6</v>
      </c>
      <c r="V27" s="437"/>
      <c r="W27" s="437">
        <v>1</v>
      </c>
      <c r="X27" s="436">
        <v>21</v>
      </c>
      <c r="Y27" s="437"/>
      <c r="Z27" s="438"/>
      <c r="AA27" s="439"/>
      <c r="AB27" s="437"/>
      <c r="AC27" s="437"/>
      <c r="AD27" s="437"/>
      <c r="AE27" s="437"/>
      <c r="AF27" s="437"/>
      <c r="AG27" s="437"/>
      <c r="AH27" s="437"/>
      <c r="AI27" s="437"/>
      <c r="AJ27" s="437"/>
      <c r="AK27" s="437"/>
      <c r="AL27" s="437"/>
      <c r="AM27" s="437"/>
      <c r="AN27" s="437"/>
      <c r="AO27" s="437"/>
      <c r="AP27" s="437"/>
      <c r="AQ27" s="440"/>
      <c r="AR27" s="432">
        <v>33</v>
      </c>
      <c r="AS27" s="470">
        <v>8</v>
      </c>
    </row>
    <row r="28" spans="1:45" ht="30" customHeight="1" x14ac:dyDescent="0.25">
      <c r="A28" s="819"/>
      <c r="B28" s="836" t="s">
        <v>232</v>
      </c>
      <c r="C28" s="837"/>
      <c r="D28" s="439"/>
      <c r="E28" s="437"/>
      <c r="F28" s="437"/>
      <c r="G28" s="437"/>
      <c r="H28" s="437"/>
      <c r="I28" s="437"/>
      <c r="J28" s="437"/>
      <c r="K28" s="437"/>
      <c r="L28" s="437"/>
      <c r="M28" s="437"/>
      <c r="N28" s="437"/>
      <c r="O28" s="437"/>
      <c r="P28" s="437"/>
      <c r="Q28" s="437"/>
      <c r="R28" s="447"/>
      <c r="S28" s="435"/>
      <c r="T28" s="437">
        <v>4</v>
      </c>
      <c r="U28" s="437">
        <v>5</v>
      </c>
      <c r="V28" s="437">
        <v>1</v>
      </c>
      <c r="W28" s="437"/>
      <c r="X28" s="437">
        <v>5</v>
      </c>
      <c r="Y28" s="436">
        <v>24</v>
      </c>
      <c r="Z28" s="438">
        <v>1</v>
      </c>
      <c r="AA28" s="439"/>
      <c r="AB28" s="437"/>
      <c r="AC28" s="437"/>
      <c r="AD28" s="437"/>
      <c r="AE28" s="437"/>
      <c r="AF28" s="437"/>
      <c r="AG28" s="437"/>
      <c r="AH28" s="437"/>
      <c r="AI28" s="437"/>
      <c r="AJ28" s="437"/>
      <c r="AK28" s="437"/>
      <c r="AL28" s="437"/>
      <c r="AM28" s="437"/>
      <c r="AN28" s="437"/>
      <c r="AO28" s="437"/>
      <c r="AP28" s="437"/>
      <c r="AQ28" s="440">
        <v>1</v>
      </c>
      <c r="AR28" s="432">
        <v>41</v>
      </c>
      <c r="AS28" s="470">
        <v>5</v>
      </c>
    </row>
    <row r="29" spans="1:45" ht="30" customHeight="1" thickBot="1" x14ac:dyDescent="0.3">
      <c r="A29" s="819"/>
      <c r="B29" s="836" t="s">
        <v>229</v>
      </c>
      <c r="C29" s="837"/>
      <c r="D29" s="439"/>
      <c r="E29" s="437"/>
      <c r="F29" s="437"/>
      <c r="G29" s="437"/>
      <c r="H29" s="437"/>
      <c r="I29" s="437"/>
      <c r="J29" s="437"/>
      <c r="K29" s="437">
        <v>1</v>
      </c>
      <c r="L29" s="437"/>
      <c r="M29" s="437"/>
      <c r="N29" s="437"/>
      <c r="O29" s="437"/>
      <c r="P29" s="437"/>
      <c r="Q29" s="437">
        <v>3</v>
      </c>
      <c r="R29" s="447"/>
      <c r="S29" s="441"/>
      <c r="T29" s="442"/>
      <c r="U29" s="442"/>
      <c r="V29" s="442"/>
      <c r="W29" s="442"/>
      <c r="X29" s="442"/>
      <c r="Y29" s="442"/>
      <c r="Z29" s="443">
        <v>8</v>
      </c>
      <c r="AA29" s="444"/>
      <c r="AB29" s="445"/>
      <c r="AC29" s="445"/>
      <c r="AD29" s="445"/>
      <c r="AE29" s="445"/>
      <c r="AF29" s="445"/>
      <c r="AG29" s="445"/>
      <c r="AH29" s="445"/>
      <c r="AI29" s="437">
        <v>1</v>
      </c>
      <c r="AJ29" s="437"/>
      <c r="AK29" s="437"/>
      <c r="AL29" s="437"/>
      <c r="AM29" s="437"/>
      <c r="AN29" s="437"/>
      <c r="AO29" s="437"/>
      <c r="AP29" s="437"/>
      <c r="AQ29" s="440">
        <v>3</v>
      </c>
      <c r="AR29" s="432">
        <v>16</v>
      </c>
      <c r="AS29" s="470">
        <v>5</v>
      </c>
    </row>
    <row r="30" spans="1:45" ht="30" customHeight="1" x14ac:dyDescent="0.25">
      <c r="A30" s="819" t="s">
        <v>100</v>
      </c>
      <c r="B30" s="838" t="s">
        <v>243</v>
      </c>
      <c r="C30" s="839"/>
      <c r="D30" s="439"/>
      <c r="E30" s="437"/>
      <c r="F30" s="437"/>
      <c r="G30" s="437"/>
      <c r="H30" s="437"/>
      <c r="I30" s="437"/>
      <c r="J30" s="437"/>
      <c r="K30" s="437"/>
      <c r="L30" s="437"/>
      <c r="M30" s="437"/>
      <c r="N30" s="437"/>
      <c r="O30" s="437"/>
      <c r="P30" s="437"/>
      <c r="Q30" s="437"/>
      <c r="R30" s="437"/>
      <c r="S30" s="430"/>
      <c r="T30" s="430"/>
      <c r="U30" s="430"/>
      <c r="V30" s="430"/>
      <c r="W30" s="430"/>
      <c r="X30" s="430"/>
      <c r="Y30" s="430"/>
      <c r="Z30" s="446"/>
      <c r="AA30" s="426">
        <v>15</v>
      </c>
      <c r="AB30" s="427"/>
      <c r="AC30" s="427">
        <v>2</v>
      </c>
      <c r="AD30" s="427"/>
      <c r="AE30" s="427"/>
      <c r="AF30" s="427"/>
      <c r="AG30" s="427"/>
      <c r="AH30" s="428"/>
      <c r="AI30" s="439"/>
      <c r="AJ30" s="437"/>
      <c r="AK30" s="437"/>
      <c r="AL30" s="437"/>
      <c r="AM30" s="437"/>
      <c r="AN30" s="437"/>
      <c r="AO30" s="437"/>
      <c r="AP30" s="437"/>
      <c r="AQ30" s="440">
        <v>1</v>
      </c>
      <c r="AR30" s="432">
        <v>18</v>
      </c>
      <c r="AS30" s="470">
        <v>4</v>
      </c>
    </row>
    <row r="31" spans="1:45" ht="30" customHeight="1" x14ac:dyDescent="0.25">
      <c r="A31" s="819"/>
      <c r="B31" s="838" t="s">
        <v>239</v>
      </c>
      <c r="C31" s="839"/>
      <c r="D31" s="439"/>
      <c r="E31" s="437"/>
      <c r="F31" s="437"/>
      <c r="G31" s="437"/>
      <c r="H31" s="437"/>
      <c r="I31" s="437"/>
      <c r="J31" s="437"/>
      <c r="K31" s="437"/>
      <c r="L31" s="437"/>
      <c r="M31" s="437"/>
      <c r="N31" s="437"/>
      <c r="O31" s="437"/>
      <c r="P31" s="437"/>
      <c r="Q31" s="437"/>
      <c r="R31" s="437"/>
      <c r="S31" s="437"/>
      <c r="T31" s="437"/>
      <c r="U31" s="437"/>
      <c r="V31" s="437"/>
      <c r="W31" s="437"/>
      <c r="X31" s="437"/>
      <c r="Y31" s="437"/>
      <c r="Z31" s="447"/>
      <c r="AA31" s="435"/>
      <c r="AB31" s="436">
        <v>11</v>
      </c>
      <c r="AC31" s="437"/>
      <c r="AD31" s="437"/>
      <c r="AE31" s="437"/>
      <c r="AF31" s="437"/>
      <c r="AG31" s="437"/>
      <c r="AH31" s="438"/>
      <c r="AI31" s="439"/>
      <c r="AJ31" s="437"/>
      <c r="AK31" s="437"/>
      <c r="AL31" s="437"/>
      <c r="AM31" s="437"/>
      <c r="AN31" s="437"/>
      <c r="AO31" s="437"/>
      <c r="AP31" s="437"/>
      <c r="AQ31" s="440"/>
      <c r="AR31" s="432">
        <v>11</v>
      </c>
      <c r="AS31" s="470">
        <v>7</v>
      </c>
    </row>
    <row r="32" spans="1:45" ht="30" customHeight="1" x14ac:dyDescent="0.25">
      <c r="A32" s="819"/>
      <c r="B32" s="838" t="s">
        <v>242</v>
      </c>
      <c r="C32" s="839"/>
      <c r="D32" s="439"/>
      <c r="E32" s="437"/>
      <c r="F32" s="437"/>
      <c r="G32" s="437"/>
      <c r="H32" s="437"/>
      <c r="I32" s="437"/>
      <c r="J32" s="437"/>
      <c r="K32" s="437"/>
      <c r="L32" s="437"/>
      <c r="M32" s="437"/>
      <c r="N32" s="437"/>
      <c r="O32" s="437"/>
      <c r="P32" s="437"/>
      <c r="Q32" s="437"/>
      <c r="R32" s="437"/>
      <c r="S32" s="437"/>
      <c r="T32" s="437"/>
      <c r="U32" s="437"/>
      <c r="V32" s="437"/>
      <c r="W32" s="437"/>
      <c r="X32" s="437"/>
      <c r="Y32" s="437"/>
      <c r="Z32" s="447"/>
      <c r="AA32" s="435">
        <v>1</v>
      </c>
      <c r="AB32" s="437">
        <v>1</v>
      </c>
      <c r="AC32" s="436">
        <v>12</v>
      </c>
      <c r="AD32" s="437"/>
      <c r="AE32" s="437">
        <v>1</v>
      </c>
      <c r="AF32" s="437">
        <v>3</v>
      </c>
      <c r="AG32" s="437"/>
      <c r="AH32" s="438"/>
      <c r="AI32" s="439"/>
      <c r="AJ32" s="437"/>
      <c r="AK32" s="437"/>
      <c r="AL32" s="437"/>
      <c r="AM32" s="437"/>
      <c r="AN32" s="437"/>
      <c r="AO32" s="437"/>
      <c r="AP32" s="437"/>
      <c r="AQ32" s="440"/>
      <c r="AR32" s="432">
        <v>18</v>
      </c>
      <c r="AS32" s="470">
        <v>4</v>
      </c>
    </row>
    <row r="33" spans="1:45" ht="30" customHeight="1" x14ac:dyDescent="0.25">
      <c r="A33" s="819"/>
      <c r="B33" s="838" t="s">
        <v>240</v>
      </c>
      <c r="C33" s="839"/>
      <c r="D33" s="439"/>
      <c r="E33" s="437"/>
      <c r="F33" s="437"/>
      <c r="G33" s="437"/>
      <c r="H33" s="437"/>
      <c r="I33" s="437"/>
      <c r="J33" s="437"/>
      <c r="K33" s="437"/>
      <c r="L33" s="437"/>
      <c r="M33" s="437"/>
      <c r="N33" s="437"/>
      <c r="O33" s="437"/>
      <c r="P33" s="437"/>
      <c r="Q33" s="437"/>
      <c r="R33" s="437"/>
      <c r="S33" s="437"/>
      <c r="T33" s="437"/>
      <c r="U33" s="437"/>
      <c r="V33" s="437"/>
      <c r="W33" s="437"/>
      <c r="X33" s="437"/>
      <c r="Y33" s="437"/>
      <c r="Z33" s="447"/>
      <c r="AA33" s="435">
        <v>1</v>
      </c>
      <c r="AB33" s="437"/>
      <c r="AC33" s="437"/>
      <c r="AD33" s="436">
        <v>25</v>
      </c>
      <c r="AE33" s="437"/>
      <c r="AF33" s="437"/>
      <c r="AG33" s="437">
        <v>4</v>
      </c>
      <c r="AH33" s="438"/>
      <c r="AI33" s="439"/>
      <c r="AJ33" s="437"/>
      <c r="AK33" s="437"/>
      <c r="AL33" s="437"/>
      <c r="AM33" s="437"/>
      <c r="AN33" s="437"/>
      <c r="AO33" s="437"/>
      <c r="AP33" s="437"/>
      <c r="AQ33" s="440"/>
      <c r="AR33" s="432">
        <v>30</v>
      </c>
      <c r="AS33" s="470">
        <v>5</v>
      </c>
    </row>
    <row r="34" spans="1:45" ht="30" customHeight="1" x14ac:dyDescent="0.25">
      <c r="A34" s="819"/>
      <c r="B34" s="838" t="s">
        <v>237</v>
      </c>
      <c r="C34" s="839"/>
      <c r="D34" s="439"/>
      <c r="E34" s="437"/>
      <c r="F34" s="437"/>
      <c r="G34" s="437"/>
      <c r="H34" s="437"/>
      <c r="I34" s="437"/>
      <c r="J34" s="437"/>
      <c r="K34" s="437"/>
      <c r="L34" s="437"/>
      <c r="M34" s="437"/>
      <c r="N34" s="437"/>
      <c r="O34" s="437"/>
      <c r="P34" s="437"/>
      <c r="Q34" s="437"/>
      <c r="R34" s="437"/>
      <c r="S34" s="437"/>
      <c r="T34" s="437"/>
      <c r="U34" s="437"/>
      <c r="V34" s="437"/>
      <c r="W34" s="437"/>
      <c r="X34" s="437"/>
      <c r="Y34" s="437"/>
      <c r="Z34" s="447"/>
      <c r="AA34" s="435"/>
      <c r="AB34" s="437"/>
      <c r="AC34" s="437">
        <v>7</v>
      </c>
      <c r="AD34" s="437">
        <v>3</v>
      </c>
      <c r="AE34" s="436">
        <v>15</v>
      </c>
      <c r="AF34" s="437"/>
      <c r="AG34" s="437">
        <v>1</v>
      </c>
      <c r="AH34" s="438"/>
      <c r="AI34" s="439"/>
      <c r="AJ34" s="437"/>
      <c r="AK34" s="437"/>
      <c r="AL34" s="437"/>
      <c r="AM34" s="437"/>
      <c r="AN34" s="437"/>
      <c r="AO34" s="437"/>
      <c r="AP34" s="437"/>
      <c r="AQ34" s="440"/>
      <c r="AR34" s="432">
        <v>26</v>
      </c>
      <c r="AS34" s="470">
        <v>8</v>
      </c>
    </row>
    <row r="35" spans="1:45" ht="30" customHeight="1" x14ac:dyDescent="0.25">
      <c r="A35" s="819"/>
      <c r="B35" s="838" t="s">
        <v>241</v>
      </c>
      <c r="C35" s="839"/>
      <c r="D35" s="439"/>
      <c r="E35" s="437"/>
      <c r="F35" s="437"/>
      <c r="G35" s="437"/>
      <c r="H35" s="437"/>
      <c r="I35" s="437"/>
      <c r="J35" s="437"/>
      <c r="K35" s="437"/>
      <c r="L35" s="437"/>
      <c r="M35" s="437"/>
      <c r="N35" s="437"/>
      <c r="O35" s="437"/>
      <c r="P35" s="437"/>
      <c r="Q35" s="437"/>
      <c r="R35" s="437"/>
      <c r="S35" s="437"/>
      <c r="T35" s="437"/>
      <c r="U35" s="437"/>
      <c r="V35" s="437"/>
      <c r="W35" s="437"/>
      <c r="X35" s="437"/>
      <c r="Y35" s="437"/>
      <c r="Z35" s="447"/>
      <c r="AA35" s="435">
        <v>8</v>
      </c>
      <c r="AB35" s="437"/>
      <c r="AC35" s="437">
        <v>4</v>
      </c>
      <c r="AD35" s="437">
        <v>3</v>
      </c>
      <c r="AE35" s="437">
        <v>7</v>
      </c>
      <c r="AF35" s="436">
        <v>15</v>
      </c>
      <c r="AG35" s="437"/>
      <c r="AH35" s="438"/>
      <c r="AI35" s="439"/>
      <c r="AJ35" s="437"/>
      <c r="AK35" s="437"/>
      <c r="AL35" s="437"/>
      <c r="AM35" s="437"/>
      <c r="AN35" s="437"/>
      <c r="AO35" s="437"/>
      <c r="AP35" s="437"/>
      <c r="AQ35" s="440">
        <v>1</v>
      </c>
      <c r="AR35" s="432">
        <v>38</v>
      </c>
      <c r="AS35" s="470">
        <v>13</v>
      </c>
    </row>
    <row r="36" spans="1:45" ht="30" customHeight="1" x14ac:dyDescent="0.25">
      <c r="A36" s="819"/>
      <c r="B36" s="838" t="s">
        <v>236</v>
      </c>
      <c r="C36" s="839"/>
      <c r="D36" s="439"/>
      <c r="E36" s="437"/>
      <c r="F36" s="437"/>
      <c r="G36" s="437"/>
      <c r="H36" s="437"/>
      <c r="I36" s="437"/>
      <c r="J36" s="437"/>
      <c r="K36" s="437"/>
      <c r="L36" s="437"/>
      <c r="M36" s="437"/>
      <c r="N36" s="437"/>
      <c r="O36" s="437"/>
      <c r="P36" s="437"/>
      <c r="Q36" s="437"/>
      <c r="R36" s="437"/>
      <c r="S36" s="437"/>
      <c r="T36" s="437"/>
      <c r="U36" s="437"/>
      <c r="V36" s="437"/>
      <c r="W36" s="437"/>
      <c r="X36" s="437"/>
      <c r="Y36" s="437"/>
      <c r="Z36" s="447"/>
      <c r="AA36" s="435"/>
      <c r="AB36" s="437"/>
      <c r="AC36" s="437"/>
      <c r="AD36" s="437"/>
      <c r="AE36" s="437"/>
      <c r="AF36" s="437"/>
      <c r="AG36" s="436">
        <v>16</v>
      </c>
      <c r="AH36" s="438"/>
      <c r="AI36" s="439"/>
      <c r="AJ36" s="437"/>
      <c r="AK36" s="437"/>
      <c r="AL36" s="437"/>
      <c r="AM36" s="437"/>
      <c r="AN36" s="437"/>
      <c r="AO36" s="437"/>
      <c r="AP36" s="437"/>
      <c r="AQ36" s="440">
        <v>6</v>
      </c>
      <c r="AR36" s="432">
        <v>22</v>
      </c>
      <c r="AS36" s="470">
        <v>8</v>
      </c>
    </row>
    <row r="37" spans="1:45" ht="30" customHeight="1" thickBot="1" x14ac:dyDescent="0.3">
      <c r="A37" s="819"/>
      <c r="B37" s="838" t="s">
        <v>238</v>
      </c>
      <c r="C37" s="839"/>
      <c r="D37" s="439"/>
      <c r="E37" s="437"/>
      <c r="F37" s="437"/>
      <c r="G37" s="437"/>
      <c r="H37" s="437"/>
      <c r="I37" s="437"/>
      <c r="J37" s="437"/>
      <c r="K37" s="437"/>
      <c r="L37" s="437"/>
      <c r="M37" s="437"/>
      <c r="N37" s="437"/>
      <c r="O37" s="437"/>
      <c r="P37" s="437"/>
      <c r="Q37" s="437"/>
      <c r="R37" s="437"/>
      <c r="S37" s="437"/>
      <c r="T37" s="437">
        <v>1</v>
      </c>
      <c r="U37" s="437"/>
      <c r="V37" s="437">
        <v>1</v>
      </c>
      <c r="W37" s="437"/>
      <c r="X37" s="437"/>
      <c r="Y37" s="437"/>
      <c r="Z37" s="447">
        <v>1</v>
      </c>
      <c r="AA37" s="441"/>
      <c r="AB37" s="442">
        <v>2</v>
      </c>
      <c r="AC37" s="442"/>
      <c r="AD37" s="442"/>
      <c r="AE37" s="442"/>
      <c r="AF37" s="442"/>
      <c r="AG37" s="442"/>
      <c r="AH37" s="443">
        <v>21</v>
      </c>
      <c r="AI37" s="444"/>
      <c r="AJ37" s="445"/>
      <c r="AK37" s="445"/>
      <c r="AL37" s="445"/>
      <c r="AM37" s="445"/>
      <c r="AN37" s="445"/>
      <c r="AO37" s="445"/>
      <c r="AP37" s="445"/>
      <c r="AQ37" s="440"/>
      <c r="AR37" s="432">
        <v>26</v>
      </c>
      <c r="AS37" s="437">
        <v>14</v>
      </c>
    </row>
    <row r="38" spans="1:45" ht="30" customHeight="1" x14ac:dyDescent="0.25">
      <c r="A38" s="819" t="s">
        <v>17</v>
      </c>
      <c r="B38" s="846" t="s">
        <v>245</v>
      </c>
      <c r="C38" s="847"/>
      <c r="D38" s="439">
        <v>1</v>
      </c>
      <c r="E38" s="437"/>
      <c r="F38" s="437"/>
      <c r="G38" s="437"/>
      <c r="H38" s="437"/>
      <c r="I38" s="437"/>
      <c r="J38" s="437"/>
      <c r="K38" s="437"/>
      <c r="L38" s="437"/>
      <c r="M38" s="437"/>
      <c r="N38" s="437"/>
      <c r="O38" s="437"/>
      <c r="P38" s="437"/>
      <c r="Q38" s="437"/>
      <c r="R38" s="437"/>
      <c r="S38" s="437"/>
      <c r="T38" s="437"/>
      <c r="U38" s="437"/>
      <c r="V38" s="437"/>
      <c r="W38" s="437"/>
      <c r="X38" s="437"/>
      <c r="Y38" s="437"/>
      <c r="Z38" s="437"/>
      <c r="AA38" s="430"/>
      <c r="AB38" s="430"/>
      <c r="AC38" s="430"/>
      <c r="AD38" s="430"/>
      <c r="AE38" s="430"/>
      <c r="AF38" s="430"/>
      <c r="AG38" s="430"/>
      <c r="AH38" s="446"/>
      <c r="AI38" s="426">
        <v>8</v>
      </c>
      <c r="AJ38" s="427">
        <v>3</v>
      </c>
      <c r="AK38" s="427"/>
      <c r="AL38" s="427"/>
      <c r="AM38" s="427"/>
      <c r="AN38" s="427"/>
      <c r="AO38" s="427">
        <v>1</v>
      </c>
      <c r="AP38" s="428">
        <v>1</v>
      </c>
      <c r="AQ38" s="450">
        <v>5</v>
      </c>
      <c r="AR38" s="432">
        <v>19</v>
      </c>
      <c r="AS38" s="470">
        <v>5</v>
      </c>
    </row>
    <row r="39" spans="1:45" ht="30" customHeight="1" x14ac:dyDescent="0.25">
      <c r="A39" s="819"/>
      <c r="B39" s="846" t="s">
        <v>244</v>
      </c>
      <c r="C39" s="847"/>
      <c r="D39" s="439"/>
      <c r="E39" s="437"/>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47"/>
      <c r="AI39" s="435">
        <v>2</v>
      </c>
      <c r="AJ39" s="436">
        <v>12</v>
      </c>
      <c r="AK39" s="437"/>
      <c r="AL39" s="437"/>
      <c r="AM39" s="437"/>
      <c r="AN39" s="437"/>
      <c r="AO39" s="437"/>
      <c r="AP39" s="438">
        <v>1</v>
      </c>
      <c r="AQ39" s="450">
        <v>5</v>
      </c>
      <c r="AR39" s="432">
        <v>20</v>
      </c>
      <c r="AS39" s="470">
        <v>8</v>
      </c>
    </row>
    <row r="40" spans="1:45" ht="30" customHeight="1" x14ac:dyDescent="0.25">
      <c r="A40" s="819"/>
      <c r="B40" s="846" t="s">
        <v>249</v>
      </c>
      <c r="C40" s="847"/>
      <c r="D40" s="439"/>
      <c r="E40" s="437"/>
      <c r="F40" s="437"/>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c r="AF40" s="437"/>
      <c r="AG40" s="437"/>
      <c r="AH40" s="447"/>
      <c r="AI40" s="435">
        <v>1</v>
      </c>
      <c r="AJ40" s="437"/>
      <c r="AK40" s="436">
        <v>26</v>
      </c>
      <c r="AL40" s="437">
        <v>7</v>
      </c>
      <c r="AM40" s="437">
        <v>6</v>
      </c>
      <c r="AN40" s="437">
        <v>9</v>
      </c>
      <c r="AO40" s="437">
        <v>6</v>
      </c>
      <c r="AP40" s="438">
        <v>3</v>
      </c>
      <c r="AQ40" s="450">
        <v>1</v>
      </c>
      <c r="AR40" s="432">
        <v>59</v>
      </c>
      <c r="AS40" s="470">
        <v>14</v>
      </c>
    </row>
    <row r="41" spans="1:45" ht="30" customHeight="1" x14ac:dyDescent="0.25">
      <c r="A41" s="819"/>
      <c r="B41" s="846" t="s">
        <v>246</v>
      </c>
      <c r="C41" s="847"/>
      <c r="D41" s="439"/>
      <c r="E41" s="437"/>
      <c r="F41" s="437"/>
      <c r="G41" s="437"/>
      <c r="H41" s="437"/>
      <c r="I41" s="437"/>
      <c r="J41" s="437"/>
      <c r="K41" s="437"/>
      <c r="L41" s="437"/>
      <c r="M41" s="437"/>
      <c r="N41" s="437"/>
      <c r="O41" s="437"/>
      <c r="P41" s="437"/>
      <c r="Q41" s="437"/>
      <c r="R41" s="437"/>
      <c r="S41" s="437"/>
      <c r="T41" s="437"/>
      <c r="U41" s="437"/>
      <c r="V41" s="437">
        <v>2</v>
      </c>
      <c r="W41" s="437"/>
      <c r="X41" s="437"/>
      <c r="Y41" s="437"/>
      <c r="Z41" s="437"/>
      <c r="AA41" s="437"/>
      <c r="AB41" s="437"/>
      <c r="AC41" s="437"/>
      <c r="AD41" s="437"/>
      <c r="AE41" s="437"/>
      <c r="AF41" s="437"/>
      <c r="AG41" s="437"/>
      <c r="AH41" s="447"/>
      <c r="AI41" s="435"/>
      <c r="AJ41" s="437"/>
      <c r="AK41" s="437">
        <v>4</v>
      </c>
      <c r="AL41" s="436">
        <v>30</v>
      </c>
      <c r="AM41" s="437">
        <v>2</v>
      </c>
      <c r="AN41" s="437">
        <v>2</v>
      </c>
      <c r="AO41" s="437">
        <v>1</v>
      </c>
      <c r="AP41" s="438"/>
      <c r="AQ41" s="450"/>
      <c r="AR41" s="432">
        <v>41</v>
      </c>
      <c r="AS41" s="470">
        <v>13</v>
      </c>
    </row>
    <row r="42" spans="1:45" ht="30" customHeight="1" x14ac:dyDescent="0.25">
      <c r="A42" s="819"/>
      <c r="B42" s="846" t="s">
        <v>247</v>
      </c>
      <c r="C42" s="847"/>
      <c r="D42" s="439"/>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c r="AF42" s="437"/>
      <c r="AG42" s="437"/>
      <c r="AH42" s="447">
        <v>1</v>
      </c>
      <c r="AI42" s="435"/>
      <c r="AJ42" s="437"/>
      <c r="AK42" s="437"/>
      <c r="AL42" s="437"/>
      <c r="AM42" s="436">
        <v>9</v>
      </c>
      <c r="AN42" s="437">
        <v>2</v>
      </c>
      <c r="AO42" s="437"/>
      <c r="AP42" s="438"/>
      <c r="AQ42" s="450"/>
      <c r="AR42" s="432">
        <v>12</v>
      </c>
      <c r="AS42" s="470">
        <v>6</v>
      </c>
    </row>
    <row r="43" spans="1:45" ht="30" customHeight="1" x14ac:dyDescent="0.25">
      <c r="A43" s="819"/>
      <c r="B43" s="846" t="s">
        <v>250</v>
      </c>
      <c r="C43" s="847"/>
      <c r="D43" s="439"/>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47"/>
      <c r="AI43" s="435"/>
      <c r="AJ43" s="437"/>
      <c r="AK43" s="437">
        <v>5</v>
      </c>
      <c r="AL43" s="437">
        <v>2</v>
      </c>
      <c r="AM43" s="437">
        <v>4</v>
      </c>
      <c r="AN43" s="436">
        <v>18</v>
      </c>
      <c r="AO43" s="437"/>
      <c r="AP43" s="438"/>
      <c r="AQ43" s="450"/>
      <c r="AR43" s="432">
        <v>29</v>
      </c>
      <c r="AS43" s="470">
        <v>2</v>
      </c>
    </row>
    <row r="44" spans="1:45" ht="30" customHeight="1" x14ac:dyDescent="0.25">
      <c r="A44" s="819"/>
      <c r="B44" s="846" t="s">
        <v>248</v>
      </c>
      <c r="C44" s="847"/>
      <c r="D44" s="439"/>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c r="AF44" s="437"/>
      <c r="AG44" s="437"/>
      <c r="AH44" s="447"/>
      <c r="AI44" s="435"/>
      <c r="AJ44" s="437"/>
      <c r="AK44" s="437">
        <v>2</v>
      </c>
      <c r="AL44" s="437"/>
      <c r="AM44" s="437"/>
      <c r="AN44" s="437">
        <v>1</v>
      </c>
      <c r="AO44" s="436">
        <v>18</v>
      </c>
      <c r="AP44" s="438">
        <v>6</v>
      </c>
      <c r="AQ44" s="450"/>
      <c r="AR44" s="432">
        <v>27</v>
      </c>
      <c r="AS44" s="470">
        <v>3</v>
      </c>
    </row>
    <row r="45" spans="1:45" ht="30" customHeight="1" thickBot="1" x14ac:dyDescent="0.3">
      <c r="A45" s="819"/>
      <c r="B45" s="846" t="s">
        <v>287</v>
      </c>
      <c r="C45" s="847"/>
      <c r="D45" s="439"/>
      <c r="E45" s="437"/>
      <c r="F45" s="437"/>
      <c r="G45" s="437"/>
      <c r="H45" s="437"/>
      <c r="I45" s="437"/>
      <c r="J45" s="437"/>
      <c r="K45" s="437"/>
      <c r="L45" s="437"/>
      <c r="M45" s="437"/>
      <c r="N45" s="437"/>
      <c r="O45" s="437"/>
      <c r="P45" s="437"/>
      <c r="Q45" s="437"/>
      <c r="R45" s="437"/>
      <c r="S45" s="437"/>
      <c r="T45" s="437"/>
      <c r="U45" s="437"/>
      <c r="V45" s="437"/>
      <c r="W45" s="437"/>
      <c r="X45" s="437"/>
      <c r="Y45" s="437"/>
      <c r="Z45" s="437"/>
      <c r="AA45" s="437"/>
      <c r="AB45" s="437">
        <v>1</v>
      </c>
      <c r="AC45" s="437"/>
      <c r="AD45" s="437"/>
      <c r="AE45" s="437"/>
      <c r="AF45" s="437"/>
      <c r="AG45" s="437"/>
      <c r="AH45" s="447">
        <v>1</v>
      </c>
      <c r="AI45" s="441"/>
      <c r="AJ45" s="442">
        <v>1</v>
      </c>
      <c r="AK45" s="442">
        <v>1</v>
      </c>
      <c r="AL45" s="442"/>
      <c r="AM45" s="442"/>
      <c r="AN45" s="442"/>
      <c r="AO45" s="442">
        <v>11</v>
      </c>
      <c r="AP45" s="443">
        <v>18</v>
      </c>
      <c r="AQ45" s="450"/>
      <c r="AR45" s="432">
        <v>33</v>
      </c>
      <c r="AS45" s="470">
        <v>11</v>
      </c>
    </row>
    <row r="46" spans="1:45" ht="37.5" customHeight="1" x14ac:dyDescent="0.25">
      <c r="A46" s="840" t="s">
        <v>360</v>
      </c>
      <c r="B46" s="841"/>
      <c r="C46" s="842"/>
      <c r="D46" s="451">
        <v>32</v>
      </c>
      <c r="E46" s="452">
        <v>19</v>
      </c>
      <c r="F46" s="452">
        <v>19</v>
      </c>
      <c r="G46" s="452">
        <v>45</v>
      </c>
      <c r="H46" s="452">
        <v>28</v>
      </c>
      <c r="I46" s="452">
        <v>52</v>
      </c>
      <c r="J46" s="452">
        <v>13</v>
      </c>
      <c r="K46" s="452">
        <v>32</v>
      </c>
      <c r="L46" s="452">
        <v>44</v>
      </c>
      <c r="M46" s="452">
        <v>70</v>
      </c>
      <c r="N46" s="452">
        <v>26</v>
      </c>
      <c r="O46" s="452">
        <v>30</v>
      </c>
      <c r="P46" s="452">
        <v>76</v>
      </c>
      <c r="Q46" s="452">
        <v>78</v>
      </c>
      <c r="R46" s="452">
        <v>71</v>
      </c>
      <c r="S46" s="452">
        <v>32</v>
      </c>
      <c r="T46" s="452">
        <v>25</v>
      </c>
      <c r="U46" s="452">
        <v>60</v>
      </c>
      <c r="V46" s="452">
        <v>12</v>
      </c>
      <c r="W46" s="452">
        <v>29</v>
      </c>
      <c r="X46" s="452">
        <v>39</v>
      </c>
      <c r="Y46" s="452">
        <v>35</v>
      </c>
      <c r="Z46" s="452">
        <v>18</v>
      </c>
      <c r="AA46" s="452">
        <v>25</v>
      </c>
      <c r="AB46" s="452">
        <v>15</v>
      </c>
      <c r="AC46" s="452">
        <v>25</v>
      </c>
      <c r="AD46" s="452">
        <v>31</v>
      </c>
      <c r="AE46" s="452">
        <v>23</v>
      </c>
      <c r="AF46" s="452">
        <v>18</v>
      </c>
      <c r="AG46" s="452">
        <v>21</v>
      </c>
      <c r="AH46" s="452">
        <v>23</v>
      </c>
      <c r="AI46" s="453">
        <v>12</v>
      </c>
      <c r="AJ46" s="453">
        <v>16</v>
      </c>
      <c r="AK46" s="453">
        <v>38</v>
      </c>
      <c r="AL46" s="453">
        <v>39</v>
      </c>
      <c r="AM46" s="453">
        <v>21</v>
      </c>
      <c r="AN46" s="453">
        <v>33</v>
      </c>
      <c r="AO46" s="453">
        <v>38</v>
      </c>
      <c r="AP46" s="453">
        <v>29</v>
      </c>
      <c r="AQ46" s="454">
        <v>56</v>
      </c>
      <c r="AR46" s="452">
        <v>1348</v>
      </c>
      <c r="AS46" s="453">
        <v>279</v>
      </c>
    </row>
    <row r="47" spans="1:45" ht="15" customHeight="1" x14ac:dyDescent="0.25">
      <c r="A47" s="843" t="s">
        <v>361</v>
      </c>
      <c r="B47" s="843"/>
      <c r="C47" s="843"/>
      <c r="E47" s="456"/>
      <c r="G47" s="456"/>
      <c r="I47" s="456"/>
      <c r="K47" s="456"/>
      <c r="M47" s="456"/>
      <c r="O47" s="456"/>
      <c r="Q47" s="456"/>
      <c r="S47" s="456"/>
      <c r="U47" s="456"/>
      <c r="W47" s="456"/>
      <c r="Y47" s="456"/>
      <c r="AA47" s="456"/>
      <c r="AC47" s="456"/>
      <c r="AE47" s="456"/>
      <c r="AG47" s="456"/>
      <c r="AI47" s="456"/>
      <c r="AK47" s="456"/>
      <c r="AM47" s="456"/>
      <c r="AO47" s="456"/>
      <c r="AQ47" s="456"/>
    </row>
    <row r="48" spans="1:45" ht="30" customHeight="1" x14ac:dyDescent="0.25">
      <c r="A48" s="843"/>
      <c r="B48" s="843"/>
      <c r="C48" s="843"/>
      <c r="D48" s="457">
        <v>0.1875</v>
      </c>
      <c r="E48" s="457">
        <v>5.2631578947368418E-2</v>
      </c>
      <c r="F48" s="457">
        <v>0.15789473684210525</v>
      </c>
      <c r="G48" s="457">
        <v>0.44444444444444442</v>
      </c>
      <c r="H48" s="457">
        <v>7.1428571428571425E-2</v>
      </c>
      <c r="I48" s="457">
        <v>0.57692307692307687</v>
      </c>
      <c r="J48" s="457">
        <v>0.23076923076923078</v>
      </c>
      <c r="K48" s="457">
        <v>0.25</v>
      </c>
      <c r="L48" s="457">
        <v>0.40909090909090912</v>
      </c>
      <c r="M48" s="457">
        <v>0.7</v>
      </c>
      <c r="N48" s="457">
        <v>0.11538461538461539</v>
      </c>
      <c r="O48" s="457">
        <v>0.5</v>
      </c>
      <c r="P48" s="457">
        <v>0.32894736842105265</v>
      </c>
      <c r="Q48" s="457">
        <v>0.20512820512820512</v>
      </c>
      <c r="R48" s="457">
        <v>0.53521126760563376</v>
      </c>
      <c r="S48" s="457">
        <v>0.5</v>
      </c>
      <c r="T48" s="457">
        <v>0.24</v>
      </c>
      <c r="U48" s="457">
        <v>0.48333333333333334</v>
      </c>
      <c r="V48" s="457">
        <v>0.58333333333333337</v>
      </c>
      <c r="W48" s="457">
        <v>0.44827586206896552</v>
      </c>
      <c r="X48" s="457">
        <v>0.46153846153846156</v>
      </c>
      <c r="Y48" s="457">
        <v>0.31428571428571428</v>
      </c>
      <c r="Z48" s="457">
        <v>0.55555555555555558</v>
      </c>
      <c r="AA48" s="457">
        <v>0.4</v>
      </c>
      <c r="AB48" s="457">
        <v>0.26666666666666666</v>
      </c>
      <c r="AC48" s="457">
        <v>0.52</v>
      </c>
      <c r="AD48" s="457">
        <v>0.19354838709677419</v>
      </c>
      <c r="AE48" s="457">
        <v>0.34782608695652173</v>
      </c>
      <c r="AF48" s="457">
        <v>0.16666666666666666</v>
      </c>
      <c r="AG48" s="457">
        <v>0.23809523809523808</v>
      </c>
      <c r="AH48" s="457">
        <v>8.6956521739130432E-2</v>
      </c>
      <c r="AI48" s="457">
        <v>0.33333333333333331</v>
      </c>
      <c r="AJ48" s="457">
        <v>0.25</v>
      </c>
      <c r="AK48" s="457">
        <v>0.31578947368421051</v>
      </c>
      <c r="AL48" s="457">
        <v>0.23076923076923078</v>
      </c>
      <c r="AM48" s="457">
        <v>0.5714285714285714</v>
      </c>
      <c r="AN48" s="457">
        <v>0.45454545454545453</v>
      </c>
      <c r="AO48" s="457">
        <v>0.52631578947368418</v>
      </c>
      <c r="AP48" s="457">
        <v>0.37931034482758619</v>
      </c>
      <c r="AQ48" s="437" t="s">
        <v>101</v>
      </c>
      <c r="AR48" s="459">
        <v>0.37538699690402477</v>
      </c>
      <c r="AS48" s="460"/>
    </row>
    <row r="49" spans="1:49" ht="11.25" customHeight="1" x14ac:dyDescent="0.25">
      <c r="A49" s="843"/>
      <c r="B49" s="843"/>
      <c r="C49" s="843"/>
      <c r="D49" s="461"/>
      <c r="E49" s="462"/>
      <c r="F49" s="461"/>
      <c r="G49" s="462"/>
      <c r="H49" s="461"/>
      <c r="I49" s="462"/>
      <c r="J49" s="461"/>
      <c r="K49" s="462"/>
      <c r="L49" s="461"/>
      <c r="M49" s="462"/>
      <c r="N49" s="461"/>
      <c r="O49" s="462"/>
      <c r="P49" s="461"/>
      <c r="Q49" s="462"/>
      <c r="R49" s="461"/>
      <c r="S49" s="462"/>
      <c r="T49" s="461"/>
      <c r="U49" s="462"/>
      <c r="V49" s="461"/>
      <c r="W49" s="462"/>
      <c r="X49" s="461"/>
      <c r="Y49" s="462"/>
      <c r="Z49" s="461"/>
      <c r="AA49" s="462"/>
      <c r="AB49" s="461"/>
      <c r="AC49" s="462"/>
      <c r="AD49" s="461"/>
      <c r="AE49" s="462"/>
      <c r="AF49" s="461"/>
      <c r="AG49" s="462"/>
      <c r="AH49" s="461"/>
      <c r="AI49" s="462"/>
      <c r="AJ49" s="461"/>
      <c r="AK49" s="462"/>
      <c r="AL49" s="461"/>
      <c r="AM49" s="462"/>
      <c r="AN49" s="461"/>
      <c r="AO49" s="462"/>
      <c r="AP49" s="461"/>
      <c r="AQ49" s="463"/>
      <c r="AR49" s="464"/>
      <c r="AS49" s="465"/>
    </row>
    <row r="50" spans="1:49" ht="5.25" customHeight="1" x14ac:dyDescent="0.25">
      <c r="A50" s="843" t="s">
        <v>362</v>
      </c>
      <c r="B50" s="843"/>
      <c r="C50" s="843"/>
      <c r="D50" s="461"/>
      <c r="E50" s="462"/>
      <c r="F50" s="461"/>
      <c r="G50" s="462"/>
      <c r="H50" s="461"/>
      <c r="I50" s="462"/>
      <c r="J50" s="461"/>
      <c r="K50" s="462"/>
      <c r="L50" s="461"/>
      <c r="M50" s="462"/>
      <c r="N50" s="461"/>
      <c r="O50" s="462"/>
      <c r="P50" s="461"/>
      <c r="Q50" s="462"/>
      <c r="R50" s="461"/>
      <c r="S50" s="462"/>
      <c r="T50" s="461"/>
      <c r="U50" s="462"/>
      <c r="V50" s="461"/>
      <c r="W50" s="462"/>
      <c r="X50" s="461"/>
      <c r="Y50" s="462"/>
      <c r="Z50" s="461"/>
      <c r="AA50" s="462"/>
      <c r="AB50" s="461"/>
      <c r="AC50" s="462"/>
      <c r="AD50" s="461"/>
      <c r="AE50" s="462"/>
      <c r="AF50" s="461"/>
      <c r="AG50" s="462"/>
      <c r="AH50" s="461"/>
      <c r="AI50" s="462"/>
      <c r="AJ50" s="461"/>
      <c r="AK50" s="462"/>
      <c r="AL50" s="461"/>
      <c r="AM50" s="462"/>
      <c r="AN50" s="461"/>
      <c r="AO50" s="462"/>
      <c r="AP50" s="461"/>
      <c r="AQ50" s="463"/>
      <c r="AR50" s="464"/>
      <c r="AS50" s="460"/>
    </row>
    <row r="51" spans="1:49" ht="30" customHeight="1" x14ac:dyDescent="0.25">
      <c r="A51" s="843"/>
      <c r="B51" s="843"/>
      <c r="C51" s="843"/>
      <c r="D51" s="844">
        <v>0.90209790209790208</v>
      </c>
      <c r="E51" s="845"/>
      <c r="F51" s="845"/>
      <c r="G51" s="845"/>
      <c r="H51" s="845"/>
      <c r="I51" s="845">
        <v>0.96341463414634143</v>
      </c>
      <c r="J51" s="845"/>
      <c r="K51" s="845"/>
      <c r="L51" s="845"/>
      <c r="M51" s="845"/>
      <c r="N51" s="845"/>
      <c r="O51" s="845"/>
      <c r="P51" s="845"/>
      <c r="Q51" s="845"/>
      <c r="R51" s="845"/>
      <c r="S51" s="845">
        <v>0.96399999999999997</v>
      </c>
      <c r="T51" s="845"/>
      <c r="U51" s="845"/>
      <c r="V51" s="845"/>
      <c r="W51" s="845"/>
      <c r="X51" s="845"/>
      <c r="Y51" s="845"/>
      <c r="Z51" s="845"/>
      <c r="AA51" s="845">
        <v>0.98342541436464093</v>
      </c>
      <c r="AB51" s="845"/>
      <c r="AC51" s="845"/>
      <c r="AD51" s="845"/>
      <c r="AE51" s="845"/>
      <c r="AF51" s="845"/>
      <c r="AG51" s="845"/>
      <c r="AH51" s="845"/>
      <c r="AI51" s="845">
        <v>0.98672566371681414</v>
      </c>
      <c r="AJ51" s="845"/>
      <c r="AK51" s="845"/>
      <c r="AL51" s="845"/>
      <c r="AM51" s="845"/>
      <c r="AN51" s="845"/>
      <c r="AO51" s="845"/>
      <c r="AP51" s="845"/>
      <c r="AQ51" s="437" t="s">
        <v>101</v>
      </c>
      <c r="AR51" s="466">
        <v>0.96362229102167185</v>
      </c>
    </row>
    <row r="52" spans="1:49" ht="9" customHeight="1" x14ac:dyDescent="0.25">
      <c r="A52" s="843"/>
      <c r="B52" s="843"/>
      <c r="C52" s="843"/>
      <c r="D52" s="485"/>
      <c r="E52" s="485"/>
      <c r="F52" s="485"/>
      <c r="G52" s="485"/>
      <c r="H52" s="485"/>
      <c r="I52" s="485"/>
      <c r="J52" s="485"/>
      <c r="K52" s="485"/>
      <c r="L52" s="485"/>
      <c r="M52" s="485"/>
      <c r="N52" s="485"/>
      <c r="O52" s="485"/>
      <c r="P52" s="485"/>
      <c r="Q52" s="485"/>
      <c r="R52" s="485"/>
      <c r="S52" s="485"/>
      <c r="T52" s="485"/>
      <c r="U52" s="485"/>
      <c r="V52" s="485"/>
      <c r="W52" s="485"/>
      <c r="X52" s="485"/>
      <c r="Y52" s="485"/>
      <c r="Z52" s="485"/>
      <c r="AA52" s="485"/>
      <c r="AB52" s="485"/>
      <c r="AC52" s="485"/>
      <c r="AD52" s="485"/>
      <c r="AE52" s="485"/>
      <c r="AF52" s="485"/>
      <c r="AG52" s="485"/>
      <c r="AH52" s="485"/>
      <c r="AI52" s="485"/>
      <c r="AJ52" s="485"/>
      <c r="AK52" s="485"/>
      <c r="AL52" s="485"/>
      <c r="AM52" s="485"/>
      <c r="AN52" s="485"/>
      <c r="AO52" s="485"/>
      <c r="AP52" s="485"/>
      <c r="AQ52" s="486"/>
      <c r="AR52" s="475"/>
    </row>
    <row r="53" spans="1:49" ht="4.5" customHeight="1" x14ac:dyDescent="0.25">
      <c r="A53" s="855"/>
      <c r="B53" s="855"/>
      <c r="C53" s="855"/>
      <c r="D53" s="480"/>
      <c r="E53" s="480"/>
      <c r="F53" s="480"/>
      <c r="G53" s="480"/>
      <c r="H53" s="480"/>
      <c r="I53" s="480"/>
      <c r="J53" s="480"/>
      <c r="K53" s="480"/>
      <c r="L53" s="480"/>
      <c r="M53" s="480"/>
      <c r="N53" s="480"/>
      <c r="O53" s="480"/>
      <c r="P53" s="480"/>
      <c r="Q53" s="480"/>
      <c r="R53" s="480"/>
      <c r="S53" s="480"/>
      <c r="T53" s="480"/>
      <c r="U53" s="480"/>
      <c r="V53" s="480"/>
      <c r="W53" s="480"/>
      <c r="X53" s="480"/>
      <c r="Y53" s="480"/>
      <c r="Z53" s="480"/>
      <c r="AA53" s="480"/>
      <c r="AB53" s="480"/>
      <c r="AC53" s="480"/>
      <c r="AD53" s="480"/>
      <c r="AE53" s="480"/>
      <c r="AF53" s="480"/>
      <c r="AG53" s="480"/>
      <c r="AH53" s="480"/>
      <c r="AI53" s="480"/>
      <c r="AJ53" s="480"/>
      <c r="AK53" s="480"/>
      <c r="AL53" s="480"/>
      <c r="AM53" s="480"/>
      <c r="AN53" s="480"/>
      <c r="AO53" s="480"/>
      <c r="AP53" s="480"/>
      <c r="AQ53" s="480"/>
      <c r="AR53" s="480"/>
    </row>
    <row r="54" spans="1:49" x14ac:dyDescent="0.25">
      <c r="D54" s="481"/>
      <c r="E54" s="481"/>
      <c r="F54" s="481"/>
      <c r="G54" s="481"/>
      <c r="H54" s="481"/>
      <c r="I54" s="481"/>
      <c r="J54" s="481"/>
      <c r="K54" s="481"/>
      <c r="L54" s="481"/>
      <c r="M54" s="481"/>
      <c r="N54" s="482"/>
      <c r="O54" s="481"/>
      <c r="P54" s="481"/>
      <c r="Q54" s="481"/>
      <c r="R54" s="481"/>
      <c r="S54" s="481"/>
      <c r="T54" s="481"/>
      <c r="U54" s="481"/>
      <c r="V54" s="481"/>
      <c r="W54" s="481"/>
      <c r="X54" s="481"/>
      <c r="Y54" s="481"/>
      <c r="Z54" s="481"/>
      <c r="AA54" s="481"/>
      <c r="AB54" s="481"/>
      <c r="AC54" s="481"/>
      <c r="AD54" s="481"/>
      <c r="AE54" s="481"/>
      <c r="AF54" s="481"/>
      <c r="AG54" s="481"/>
      <c r="AH54" s="481"/>
      <c r="AI54" s="481"/>
      <c r="AJ54" s="481"/>
      <c r="AK54" s="481"/>
      <c r="AL54" s="481"/>
      <c r="AM54" s="481"/>
      <c r="AN54" s="481"/>
      <c r="AO54" s="481"/>
      <c r="AP54" s="481"/>
      <c r="AQ54" s="295"/>
      <c r="AR54" s="481"/>
    </row>
    <row r="55" spans="1:49" x14ac:dyDescent="0.25">
      <c r="D55" s="483"/>
      <c r="E55" s="483"/>
      <c r="F55" s="483"/>
      <c r="G55" s="483"/>
      <c r="H55" s="483"/>
      <c r="I55" s="483"/>
      <c r="J55" s="483"/>
      <c r="K55" s="483"/>
      <c r="L55" s="483"/>
      <c r="M55" s="483"/>
      <c r="N55" s="483"/>
      <c r="O55" s="483"/>
      <c r="P55" s="483"/>
      <c r="Q55" s="483"/>
      <c r="R55" s="483"/>
      <c r="S55" s="483"/>
      <c r="T55" s="483"/>
      <c r="U55" s="483"/>
      <c r="V55" s="483"/>
      <c r="W55" s="483"/>
      <c r="X55" s="483"/>
      <c r="Y55" s="483"/>
      <c r="Z55" s="483"/>
      <c r="AA55" s="483"/>
      <c r="AB55" s="483"/>
      <c r="AC55" s="483"/>
      <c r="AD55" s="483"/>
      <c r="AE55" s="483"/>
      <c r="AF55" s="483"/>
      <c r="AG55" s="483"/>
      <c r="AH55" s="483"/>
      <c r="AI55" s="483"/>
      <c r="AJ55" s="483"/>
      <c r="AK55" s="483"/>
      <c r="AL55" s="483"/>
      <c r="AM55" s="483"/>
      <c r="AN55" s="483"/>
      <c r="AO55" s="483"/>
      <c r="AP55" s="483"/>
    </row>
    <row r="56" spans="1:49" ht="25.5" customHeight="1" x14ac:dyDescent="0.25">
      <c r="M56" s="856" t="s">
        <v>112</v>
      </c>
      <c r="N56" s="856"/>
      <c r="O56" s="856" t="s">
        <v>113</v>
      </c>
      <c r="P56" s="856"/>
      <c r="Q56" s="856" t="s">
        <v>114</v>
      </c>
      <c r="R56" s="856"/>
    </row>
    <row r="57" spans="1:49" ht="91.5" customHeight="1" x14ac:dyDescent="0.25">
      <c r="A57" s="848" t="s">
        <v>102</v>
      </c>
      <c r="B57" s="848"/>
      <c r="C57" s="849" t="s">
        <v>363</v>
      </c>
      <c r="D57" s="850"/>
      <c r="E57" s="850"/>
      <c r="F57" s="850"/>
      <c r="G57" s="850"/>
      <c r="H57" s="850"/>
      <c r="I57" s="850"/>
      <c r="J57" s="850"/>
      <c r="K57" s="850"/>
      <c r="L57" s="851"/>
      <c r="M57" s="852" t="s">
        <v>116</v>
      </c>
      <c r="N57" s="852"/>
      <c r="O57" s="853" t="s">
        <v>117</v>
      </c>
      <c r="P57" s="853"/>
      <c r="Q57" s="854" t="s">
        <v>118</v>
      </c>
      <c r="R57" s="854"/>
      <c r="AW57" s="413" t="s">
        <v>364</v>
      </c>
    </row>
  </sheetData>
  <sheetProtection password="C6D6" sheet="1" objects="1" scenarios="1"/>
  <mergeCells count="106">
    <mergeCell ref="A57:B57"/>
    <mergeCell ref="C57:L57"/>
    <mergeCell ref="M57:N57"/>
    <mergeCell ref="O57:P57"/>
    <mergeCell ref="Q57:R57"/>
    <mergeCell ref="AA51:AH51"/>
    <mergeCell ref="AI51:AP51"/>
    <mergeCell ref="A53:C53"/>
    <mergeCell ref="M56:N56"/>
    <mergeCell ref="O56:P56"/>
    <mergeCell ref="Q56:R56"/>
    <mergeCell ref="A46:C46"/>
    <mergeCell ref="A47:C49"/>
    <mergeCell ref="A50:C52"/>
    <mergeCell ref="D51:H51"/>
    <mergeCell ref="I51:R51"/>
    <mergeCell ref="S51:Z51"/>
    <mergeCell ref="A38:A45"/>
    <mergeCell ref="B38:C38"/>
    <mergeCell ref="B39:C39"/>
    <mergeCell ref="B40:C40"/>
    <mergeCell ref="B41:C41"/>
    <mergeCell ref="B42:C42"/>
    <mergeCell ref="B43:C43"/>
    <mergeCell ref="B44:C44"/>
    <mergeCell ref="B45:C45"/>
    <mergeCell ref="A30:A37"/>
    <mergeCell ref="B30:C30"/>
    <mergeCell ref="B31:C31"/>
    <mergeCell ref="B32:C32"/>
    <mergeCell ref="B33:C33"/>
    <mergeCell ref="B34:C34"/>
    <mergeCell ref="B35:C35"/>
    <mergeCell ref="B36:C36"/>
    <mergeCell ref="B37:C37"/>
    <mergeCell ref="A22:A29"/>
    <mergeCell ref="B22:C22"/>
    <mergeCell ref="B23:C23"/>
    <mergeCell ref="B24:C24"/>
    <mergeCell ref="B25:C25"/>
    <mergeCell ref="B26:C26"/>
    <mergeCell ref="B27:C27"/>
    <mergeCell ref="B28:C28"/>
    <mergeCell ref="B29:C29"/>
    <mergeCell ref="Z5:Z6"/>
    <mergeCell ref="A12:A21"/>
    <mergeCell ref="B12:C12"/>
    <mergeCell ref="B13:C13"/>
    <mergeCell ref="B15:C15"/>
    <mergeCell ref="B16:C16"/>
    <mergeCell ref="B17:C17"/>
    <mergeCell ref="B18:C18"/>
    <mergeCell ref="B19:C19"/>
    <mergeCell ref="B20:C20"/>
    <mergeCell ref="B21:C21"/>
    <mergeCell ref="T5:T6"/>
    <mergeCell ref="U5:U6"/>
    <mergeCell ref="V5:V6"/>
    <mergeCell ref="AI4:AP4"/>
    <mergeCell ref="AO5:AO6"/>
    <mergeCell ref="AP5:AP6"/>
    <mergeCell ref="A7:A11"/>
    <mergeCell ref="B7:C7"/>
    <mergeCell ref="B8:C8"/>
    <mergeCell ref="B9:C9"/>
    <mergeCell ref="B10:C10"/>
    <mergeCell ref="B11:C11"/>
    <mergeCell ref="AI5:AI6"/>
    <mergeCell ref="AJ5:AJ6"/>
    <mergeCell ref="AK5:AK6"/>
    <mergeCell ref="AL5:AL6"/>
    <mergeCell ref="AM5:AM6"/>
    <mergeCell ref="AN5:AN6"/>
    <mergeCell ref="AC5:AC6"/>
    <mergeCell ref="AD5:AD6"/>
    <mergeCell ref="AE5:AE6"/>
    <mergeCell ref="AF5:AF6"/>
    <mergeCell ref="AG5:AG6"/>
    <mergeCell ref="AH5:AH6"/>
    <mergeCell ref="A4:B6"/>
    <mergeCell ref="C4:C5"/>
    <mergeCell ref="D4:H4"/>
    <mergeCell ref="I4:R4"/>
    <mergeCell ref="S4:Z4"/>
    <mergeCell ref="AA4:AH4"/>
    <mergeCell ref="M5:M6"/>
    <mergeCell ref="N5:N6"/>
    <mergeCell ref="O5:O6"/>
    <mergeCell ref="P5:P6"/>
    <mergeCell ref="D5:D6"/>
    <mergeCell ref="E5:E6"/>
    <mergeCell ref="F5:F6"/>
    <mergeCell ref="G5:G6"/>
    <mergeCell ref="H5:H6"/>
    <mergeCell ref="I5:I6"/>
    <mergeCell ref="J5:J6"/>
    <mergeCell ref="K5:K6"/>
    <mergeCell ref="L5:L6"/>
    <mergeCell ref="AA5:AA6"/>
    <mergeCell ref="AB5:AB6"/>
    <mergeCell ref="Q5:Q6"/>
    <mergeCell ref="R5:R6"/>
    <mergeCell ref="S5:S6"/>
    <mergeCell ref="W5:W6"/>
    <mergeCell ref="X5:X6"/>
    <mergeCell ref="Y5:Y6"/>
  </mergeCells>
  <conditionalFormatting sqref="D48">
    <cfRule type="cellIs" dxfId="710" priority="7" operator="lessThanOrEqual">
      <formula>0.5</formula>
    </cfRule>
    <cfRule type="cellIs" dxfId="709" priority="8" operator="greaterThanOrEqual">
      <formula>0.7</formula>
    </cfRule>
    <cfRule type="cellIs" dxfId="708" priority="9" operator="greaterThan">
      <formula>0.5</formula>
    </cfRule>
  </conditionalFormatting>
  <conditionalFormatting sqref="AR48">
    <cfRule type="cellIs" dxfId="707" priority="4" operator="lessThanOrEqual">
      <formula>0.5</formula>
    </cfRule>
    <cfRule type="cellIs" dxfId="706" priority="5" operator="greaterThanOrEqual">
      <formula>0.7</formula>
    </cfRule>
    <cfRule type="cellIs" dxfId="705" priority="6" operator="greaterThan">
      <formula>0.5</formula>
    </cfRule>
  </conditionalFormatting>
  <conditionalFormatting sqref="E48:AP48">
    <cfRule type="cellIs" dxfId="704" priority="1" operator="lessThanOrEqual">
      <formula>0.5</formula>
    </cfRule>
    <cfRule type="cellIs" dxfId="703" priority="2" operator="greaterThanOrEqual">
      <formula>0.7</formula>
    </cfRule>
    <cfRule type="cellIs" dxfId="702" priority="3" operator="greaterThan">
      <formula>0.5</formula>
    </cfRule>
  </conditionalFormatting>
  <hyperlinks>
    <hyperlink ref="A2" location="Contents!A1" display="Back to contents"/>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57"/>
  <sheetViews>
    <sheetView showGridLines="0" workbookViewId="0">
      <pane ySplit="5" topLeftCell="A6" activePane="bottomLeft" state="frozen"/>
      <selection pane="bottomLeft"/>
    </sheetView>
  </sheetViews>
  <sheetFormatPr defaultRowHeight="15" x14ac:dyDescent="0.2"/>
  <cols>
    <col min="1" max="1" width="24.33203125" customWidth="1"/>
    <col min="2" max="9" width="12.77734375" customWidth="1"/>
    <col min="10" max="10" width="10.88671875" bestFit="1" customWidth="1"/>
  </cols>
  <sheetData>
    <row r="1" spans="1:9" ht="15.75" x14ac:dyDescent="0.25">
      <c r="A1" s="249" t="s">
        <v>149</v>
      </c>
    </row>
    <row r="2" spans="1:9" x14ac:dyDescent="0.2">
      <c r="A2" s="9" t="s">
        <v>31</v>
      </c>
    </row>
    <row r="3" spans="1:9" ht="15" customHeight="1" thickBot="1" x14ac:dyDescent="0.25">
      <c r="A3" s="9"/>
    </row>
    <row r="4" spans="1:9" ht="30" customHeight="1" x14ac:dyDescent="0.25">
      <c r="A4" s="338" t="s">
        <v>301</v>
      </c>
      <c r="B4" s="725" t="s">
        <v>156</v>
      </c>
      <c r="C4" s="727" t="s">
        <v>70</v>
      </c>
      <c r="D4" s="727" t="s">
        <v>74</v>
      </c>
      <c r="E4" s="727" t="s">
        <v>75</v>
      </c>
      <c r="F4" s="727" t="s">
        <v>76</v>
      </c>
      <c r="G4" s="727" t="s">
        <v>78</v>
      </c>
      <c r="H4" s="729" t="s">
        <v>79</v>
      </c>
      <c r="I4" s="732" t="s">
        <v>18</v>
      </c>
    </row>
    <row r="5" spans="1:9" ht="15.75" thickBot="1" x14ac:dyDescent="0.25">
      <c r="A5" s="336" t="s">
        <v>255</v>
      </c>
      <c r="B5" s="726"/>
      <c r="C5" s="728"/>
      <c r="D5" s="728"/>
      <c r="E5" s="728"/>
      <c r="F5" s="728"/>
      <c r="G5" s="728"/>
      <c r="H5" s="730"/>
      <c r="I5" s="733"/>
    </row>
    <row r="6" spans="1:9" ht="15.75" x14ac:dyDescent="0.25">
      <c r="A6" s="33" t="s">
        <v>6</v>
      </c>
      <c r="B6" s="321">
        <v>14</v>
      </c>
      <c r="C6" s="322">
        <v>15</v>
      </c>
      <c r="D6" s="322"/>
      <c r="E6" s="322">
        <v>1</v>
      </c>
      <c r="F6" s="322"/>
      <c r="G6" s="322">
        <v>13</v>
      </c>
      <c r="H6" s="323"/>
      <c r="I6" s="324">
        <v>43</v>
      </c>
    </row>
    <row r="7" spans="1:9" x14ac:dyDescent="0.2">
      <c r="A7" s="34" t="s">
        <v>215</v>
      </c>
      <c r="B7" s="325"/>
      <c r="C7" s="143">
        <v>4</v>
      </c>
      <c r="D7" s="143"/>
      <c r="E7" s="143"/>
      <c r="F7" s="143"/>
      <c r="G7" s="143">
        <v>2</v>
      </c>
      <c r="H7" s="326"/>
      <c r="I7" s="327">
        <v>6</v>
      </c>
    </row>
    <row r="8" spans="1:9" x14ac:dyDescent="0.2">
      <c r="A8" s="34" t="s">
        <v>218</v>
      </c>
      <c r="B8" s="325">
        <v>6</v>
      </c>
      <c r="C8" s="143">
        <v>5</v>
      </c>
      <c r="D8" s="143"/>
      <c r="E8" s="143"/>
      <c r="F8" s="143"/>
      <c r="G8" s="143">
        <v>2</v>
      </c>
      <c r="H8" s="326"/>
      <c r="I8" s="327">
        <v>13</v>
      </c>
    </row>
    <row r="9" spans="1:9" x14ac:dyDescent="0.2">
      <c r="A9" s="34" t="s">
        <v>216</v>
      </c>
      <c r="B9" s="325">
        <v>2</v>
      </c>
      <c r="C9" s="143">
        <v>1</v>
      </c>
      <c r="D9" s="143"/>
      <c r="E9" s="143"/>
      <c r="F9" s="143"/>
      <c r="G9" s="143">
        <v>2</v>
      </c>
      <c r="H9" s="326"/>
      <c r="I9" s="327">
        <v>5</v>
      </c>
    </row>
    <row r="10" spans="1:9" x14ac:dyDescent="0.2">
      <c r="A10" s="34" t="s">
        <v>217</v>
      </c>
      <c r="B10" s="325">
        <v>3</v>
      </c>
      <c r="C10" s="143">
        <v>5</v>
      </c>
      <c r="D10" s="143"/>
      <c r="E10" s="143">
        <v>1</v>
      </c>
      <c r="F10" s="143"/>
      <c r="G10" s="143">
        <v>1</v>
      </c>
      <c r="H10" s="326"/>
      <c r="I10" s="327">
        <v>10</v>
      </c>
    </row>
    <row r="11" spans="1:9" ht="15.75" thickBot="1" x14ac:dyDescent="0.25">
      <c r="A11" s="35" t="s">
        <v>214</v>
      </c>
      <c r="B11" s="328">
        <v>3</v>
      </c>
      <c r="C11" s="329"/>
      <c r="D11" s="329"/>
      <c r="E11" s="329"/>
      <c r="F11" s="329"/>
      <c r="G11" s="329">
        <v>6</v>
      </c>
      <c r="H11" s="330"/>
      <c r="I11" s="331">
        <v>9</v>
      </c>
    </row>
    <row r="12" spans="1:9" ht="15.75" x14ac:dyDescent="0.25">
      <c r="A12" s="33" t="s">
        <v>7</v>
      </c>
      <c r="B12" s="321">
        <v>11</v>
      </c>
      <c r="C12" s="322">
        <v>16</v>
      </c>
      <c r="D12" s="322">
        <v>2</v>
      </c>
      <c r="E12" s="322"/>
      <c r="F12" s="322"/>
      <c r="G12" s="322">
        <v>6</v>
      </c>
      <c r="H12" s="323"/>
      <c r="I12" s="324">
        <v>35</v>
      </c>
    </row>
    <row r="13" spans="1:9" x14ac:dyDescent="0.2">
      <c r="A13" s="34" t="s">
        <v>222</v>
      </c>
      <c r="B13" s="325"/>
      <c r="C13" s="143">
        <v>2</v>
      </c>
      <c r="D13" s="143"/>
      <c r="E13" s="143"/>
      <c r="F13" s="143"/>
      <c r="G13" s="143">
        <v>1</v>
      </c>
      <c r="H13" s="326"/>
      <c r="I13" s="327">
        <v>3</v>
      </c>
    </row>
    <row r="14" spans="1:9" x14ac:dyDescent="0.2">
      <c r="A14" s="34" t="s">
        <v>220</v>
      </c>
      <c r="B14" s="325">
        <v>1</v>
      </c>
      <c r="C14" s="143">
        <v>1</v>
      </c>
      <c r="D14" s="143"/>
      <c r="E14" s="143"/>
      <c r="F14" s="143"/>
      <c r="G14" s="143"/>
      <c r="H14" s="326"/>
      <c r="I14" s="327">
        <v>2</v>
      </c>
    </row>
    <row r="15" spans="1:9" x14ac:dyDescent="0.2">
      <c r="A15" s="34" t="s">
        <v>219</v>
      </c>
      <c r="B15" s="325">
        <v>5</v>
      </c>
      <c r="C15" s="143">
        <v>6</v>
      </c>
      <c r="D15" s="143"/>
      <c r="E15" s="143"/>
      <c r="F15" s="143"/>
      <c r="G15" s="143">
        <v>2</v>
      </c>
      <c r="H15" s="326"/>
      <c r="I15" s="327">
        <v>13</v>
      </c>
    </row>
    <row r="16" spans="1:9" x14ac:dyDescent="0.2">
      <c r="A16" s="34" t="s">
        <v>221</v>
      </c>
      <c r="B16" s="325">
        <v>3</v>
      </c>
      <c r="C16" s="143">
        <v>4</v>
      </c>
      <c r="D16" s="143"/>
      <c r="E16" s="143"/>
      <c r="F16" s="143"/>
      <c r="G16" s="143"/>
      <c r="H16" s="326"/>
      <c r="I16" s="327">
        <v>7</v>
      </c>
    </row>
    <row r="17" spans="1:9" ht="15.75" thickBot="1" x14ac:dyDescent="0.25">
      <c r="A17" s="35" t="s">
        <v>223</v>
      </c>
      <c r="B17" s="328">
        <v>2</v>
      </c>
      <c r="C17" s="329">
        <v>3</v>
      </c>
      <c r="D17" s="329">
        <v>2</v>
      </c>
      <c r="E17" s="329"/>
      <c r="F17" s="329"/>
      <c r="G17" s="329">
        <v>3</v>
      </c>
      <c r="H17" s="330"/>
      <c r="I17" s="331">
        <v>10</v>
      </c>
    </row>
    <row r="18" spans="1:9" ht="15.75" x14ac:dyDescent="0.25">
      <c r="A18" s="33" t="s">
        <v>8</v>
      </c>
      <c r="B18" s="321">
        <v>2</v>
      </c>
      <c r="C18" s="322">
        <v>5</v>
      </c>
      <c r="D18" s="322"/>
      <c r="E18" s="322">
        <v>1</v>
      </c>
      <c r="F18" s="322">
        <v>1</v>
      </c>
      <c r="G18" s="322">
        <v>1</v>
      </c>
      <c r="H18" s="323"/>
      <c r="I18" s="324">
        <v>10</v>
      </c>
    </row>
    <row r="19" spans="1:9" ht="15.75" thickBot="1" x14ac:dyDescent="0.25">
      <c r="A19" s="35" t="s">
        <v>8</v>
      </c>
      <c r="B19" s="328">
        <v>2</v>
      </c>
      <c r="C19" s="329">
        <v>5</v>
      </c>
      <c r="D19" s="329"/>
      <c r="E19" s="329">
        <v>1</v>
      </c>
      <c r="F19" s="329">
        <v>1</v>
      </c>
      <c r="G19" s="329">
        <v>1</v>
      </c>
      <c r="H19" s="330"/>
      <c r="I19" s="331">
        <v>10</v>
      </c>
    </row>
    <row r="20" spans="1:9" ht="15.75" x14ac:dyDescent="0.25">
      <c r="A20" s="33" t="s">
        <v>9</v>
      </c>
      <c r="B20" s="321">
        <v>5</v>
      </c>
      <c r="C20" s="322">
        <v>6</v>
      </c>
      <c r="D20" s="322"/>
      <c r="E20" s="322"/>
      <c r="F20" s="322"/>
      <c r="G20" s="322">
        <v>7</v>
      </c>
      <c r="H20" s="323"/>
      <c r="I20" s="324">
        <v>18</v>
      </c>
    </row>
    <row r="21" spans="1:9" x14ac:dyDescent="0.2">
      <c r="A21" s="34" t="s">
        <v>224</v>
      </c>
      <c r="B21" s="325">
        <v>5</v>
      </c>
      <c r="C21" s="143">
        <v>1</v>
      </c>
      <c r="D21" s="143"/>
      <c r="E21" s="143"/>
      <c r="F21" s="143"/>
      <c r="G21" s="143">
        <v>2</v>
      </c>
      <c r="H21" s="326"/>
      <c r="I21" s="327">
        <v>8</v>
      </c>
    </row>
    <row r="22" spans="1:9" x14ac:dyDescent="0.2">
      <c r="A22" s="34" t="s">
        <v>226</v>
      </c>
      <c r="B22" s="325"/>
      <c r="C22" s="143">
        <v>4</v>
      </c>
      <c r="D22" s="143"/>
      <c r="E22" s="143"/>
      <c r="F22" s="143"/>
      <c r="G22" s="143">
        <v>2</v>
      </c>
      <c r="H22" s="326"/>
      <c r="I22" s="327">
        <v>6</v>
      </c>
    </row>
    <row r="23" spans="1:9" ht="15.75" thickBot="1" x14ac:dyDescent="0.25">
      <c r="A23" s="35" t="s">
        <v>227</v>
      </c>
      <c r="B23" s="328"/>
      <c r="C23" s="329">
        <v>1</v>
      </c>
      <c r="D23" s="329"/>
      <c r="E23" s="329"/>
      <c r="F23" s="329"/>
      <c r="G23" s="329">
        <v>3</v>
      </c>
      <c r="H23" s="330"/>
      <c r="I23" s="331">
        <v>4</v>
      </c>
    </row>
    <row r="24" spans="1:9" ht="15.75" x14ac:dyDescent="0.25">
      <c r="A24" s="33" t="s">
        <v>225</v>
      </c>
      <c r="B24" s="321">
        <v>2</v>
      </c>
      <c r="C24" s="322">
        <v>2</v>
      </c>
      <c r="D24" s="322"/>
      <c r="E24" s="322">
        <v>1</v>
      </c>
      <c r="F24" s="322"/>
      <c r="G24" s="322">
        <v>2</v>
      </c>
      <c r="H24" s="323"/>
      <c r="I24" s="324">
        <v>7</v>
      </c>
    </row>
    <row r="25" spans="1:9" ht="15.75" thickBot="1" x14ac:dyDescent="0.25">
      <c r="A25" s="35" t="s">
        <v>225</v>
      </c>
      <c r="B25" s="328">
        <v>2</v>
      </c>
      <c r="C25" s="329">
        <v>2</v>
      </c>
      <c r="D25" s="329"/>
      <c r="E25" s="329">
        <v>1</v>
      </c>
      <c r="F25" s="329"/>
      <c r="G25" s="329">
        <v>2</v>
      </c>
      <c r="H25" s="330"/>
      <c r="I25" s="331">
        <v>7</v>
      </c>
    </row>
    <row r="26" spans="1:9" ht="15.75" x14ac:dyDescent="0.25">
      <c r="A26" s="33" t="s">
        <v>11</v>
      </c>
      <c r="B26" s="321">
        <v>30</v>
      </c>
      <c r="C26" s="322">
        <v>27</v>
      </c>
      <c r="D26" s="322"/>
      <c r="E26" s="322">
        <v>2</v>
      </c>
      <c r="F26" s="322"/>
      <c r="G26" s="322">
        <v>17</v>
      </c>
      <c r="H26" s="323">
        <v>1</v>
      </c>
      <c r="I26" s="324">
        <v>77</v>
      </c>
    </row>
    <row r="27" spans="1:9" x14ac:dyDescent="0.2">
      <c r="A27" s="34" t="s">
        <v>230</v>
      </c>
      <c r="B27" s="325">
        <v>5</v>
      </c>
      <c r="C27" s="143">
        <v>3</v>
      </c>
      <c r="D27" s="143"/>
      <c r="E27" s="143">
        <v>1</v>
      </c>
      <c r="F27" s="143"/>
      <c r="G27" s="143"/>
      <c r="H27" s="326"/>
      <c r="I27" s="327">
        <v>9</v>
      </c>
    </row>
    <row r="28" spans="1:9" x14ac:dyDescent="0.2">
      <c r="A28" s="34" t="s">
        <v>233</v>
      </c>
      <c r="B28" s="325">
        <v>5</v>
      </c>
      <c r="C28" s="143">
        <v>6</v>
      </c>
      <c r="D28" s="143"/>
      <c r="E28" s="143"/>
      <c r="F28" s="143"/>
      <c r="G28" s="143">
        <v>1</v>
      </c>
      <c r="H28" s="326">
        <v>1</v>
      </c>
      <c r="I28" s="327">
        <v>13</v>
      </c>
    </row>
    <row r="29" spans="1:9" x14ac:dyDescent="0.2">
      <c r="A29" s="34" t="s">
        <v>231</v>
      </c>
      <c r="B29" s="325">
        <v>4</v>
      </c>
      <c r="C29" s="143">
        <v>4</v>
      </c>
      <c r="D29" s="143"/>
      <c r="E29" s="143"/>
      <c r="F29" s="143"/>
      <c r="G29" s="143">
        <v>1</v>
      </c>
      <c r="H29" s="326"/>
      <c r="I29" s="327">
        <v>9</v>
      </c>
    </row>
    <row r="30" spans="1:9" x14ac:dyDescent="0.2">
      <c r="A30" s="34" t="s">
        <v>235</v>
      </c>
      <c r="B30" s="325">
        <v>4</v>
      </c>
      <c r="C30" s="143">
        <v>4</v>
      </c>
      <c r="D30" s="143"/>
      <c r="E30" s="143"/>
      <c r="F30" s="143"/>
      <c r="G30" s="143">
        <v>1</v>
      </c>
      <c r="H30" s="326"/>
      <c r="I30" s="327">
        <v>9</v>
      </c>
    </row>
    <row r="31" spans="1:9" x14ac:dyDescent="0.2">
      <c r="A31" s="34" t="s">
        <v>234</v>
      </c>
      <c r="B31" s="325">
        <v>5</v>
      </c>
      <c r="C31" s="143">
        <v>1</v>
      </c>
      <c r="D31" s="143"/>
      <c r="E31" s="143"/>
      <c r="F31" s="143"/>
      <c r="G31" s="143">
        <v>6</v>
      </c>
      <c r="H31" s="326"/>
      <c r="I31" s="327">
        <v>12</v>
      </c>
    </row>
    <row r="32" spans="1:9" x14ac:dyDescent="0.2">
      <c r="A32" s="34" t="s">
        <v>228</v>
      </c>
      <c r="B32" s="325">
        <v>2</v>
      </c>
      <c r="C32" s="143">
        <v>3</v>
      </c>
      <c r="D32" s="143"/>
      <c r="E32" s="143"/>
      <c r="F32" s="143"/>
      <c r="G32" s="143">
        <v>4</v>
      </c>
      <c r="H32" s="326"/>
      <c r="I32" s="327">
        <v>9</v>
      </c>
    </row>
    <row r="33" spans="1:9" x14ac:dyDescent="0.2">
      <c r="A33" s="34" t="s">
        <v>232</v>
      </c>
      <c r="B33" s="325">
        <v>2</v>
      </c>
      <c r="C33" s="143">
        <v>2</v>
      </c>
      <c r="D33" s="143"/>
      <c r="E33" s="143">
        <v>1</v>
      </c>
      <c r="F33" s="143"/>
      <c r="G33" s="143">
        <v>1</v>
      </c>
      <c r="H33" s="326"/>
      <c r="I33" s="327">
        <v>6</v>
      </c>
    </row>
    <row r="34" spans="1:9" ht="15.75" thickBot="1" x14ac:dyDescent="0.25">
      <c r="A34" s="35" t="s">
        <v>229</v>
      </c>
      <c r="B34" s="328">
        <v>3</v>
      </c>
      <c r="C34" s="329">
        <v>4</v>
      </c>
      <c r="D34" s="329"/>
      <c r="E34" s="329"/>
      <c r="F34" s="329"/>
      <c r="G34" s="329">
        <v>3</v>
      </c>
      <c r="H34" s="330"/>
      <c r="I34" s="331">
        <v>10</v>
      </c>
    </row>
    <row r="35" spans="1:9" ht="15.75" x14ac:dyDescent="0.25">
      <c r="A35" s="33" t="s">
        <v>12</v>
      </c>
      <c r="B35" s="321">
        <v>2</v>
      </c>
      <c r="C35" s="322">
        <v>8</v>
      </c>
      <c r="D35" s="322">
        <v>1</v>
      </c>
      <c r="E35" s="322">
        <v>1</v>
      </c>
      <c r="F35" s="322"/>
      <c r="G35" s="322">
        <v>5</v>
      </c>
      <c r="H35" s="323"/>
      <c r="I35" s="324">
        <v>17</v>
      </c>
    </row>
    <row r="36" spans="1:9" x14ac:dyDescent="0.2">
      <c r="A36" s="34" t="s">
        <v>243</v>
      </c>
      <c r="B36" s="325">
        <v>1</v>
      </c>
      <c r="C36" s="143">
        <v>2</v>
      </c>
      <c r="D36" s="143"/>
      <c r="E36" s="143"/>
      <c r="F36" s="143"/>
      <c r="G36" s="143">
        <v>1</v>
      </c>
      <c r="H36" s="326"/>
      <c r="I36" s="327">
        <v>4</v>
      </c>
    </row>
    <row r="37" spans="1:9" x14ac:dyDescent="0.2">
      <c r="A37" s="34" t="s">
        <v>239</v>
      </c>
      <c r="B37" s="325"/>
      <c r="C37" s="143">
        <v>4</v>
      </c>
      <c r="D37" s="143"/>
      <c r="E37" s="143">
        <v>1</v>
      </c>
      <c r="F37" s="143"/>
      <c r="G37" s="143">
        <v>3</v>
      </c>
      <c r="H37" s="326"/>
      <c r="I37" s="327">
        <v>8</v>
      </c>
    </row>
    <row r="38" spans="1:9" ht="15.75" thickBot="1" x14ac:dyDescent="0.25">
      <c r="A38" s="35" t="s">
        <v>242</v>
      </c>
      <c r="B38" s="328">
        <v>1</v>
      </c>
      <c r="C38" s="329">
        <v>2</v>
      </c>
      <c r="D38" s="329">
        <v>1</v>
      </c>
      <c r="E38" s="329"/>
      <c r="F38" s="329"/>
      <c r="G38" s="329">
        <v>1</v>
      </c>
      <c r="H38" s="330"/>
      <c r="I38" s="331">
        <v>5</v>
      </c>
    </row>
    <row r="39" spans="1:9" ht="15.75" x14ac:dyDescent="0.25">
      <c r="A39" s="33" t="s">
        <v>13</v>
      </c>
      <c r="B39" s="321">
        <v>4</v>
      </c>
      <c r="C39" s="322">
        <v>21</v>
      </c>
      <c r="D39" s="322">
        <v>1</v>
      </c>
      <c r="E39" s="322"/>
      <c r="F39" s="322"/>
      <c r="G39" s="322">
        <v>14</v>
      </c>
      <c r="H39" s="323"/>
      <c r="I39" s="324">
        <v>40</v>
      </c>
    </row>
    <row r="40" spans="1:9" x14ac:dyDescent="0.2">
      <c r="A40" s="34" t="s">
        <v>240</v>
      </c>
      <c r="B40" s="325">
        <v>1</v>
      </c>
      <c r="C40" s="143">
        <v>5</v>
      </c>
      <c r="D40" s="143"/>
      <c r="E40" s="143"/>
      <c r="F40" s="143"/>
      <c r="G40" s="143">
        <v>1</v>
      </c>
      <c r="H40" s="326"/>
      <c r="I40" s="327">
        <v>7</v>
      </c>
    </row>
    <row r="41" spans="1:9" x14ac:dyDescent="0.2">
      <c r="A41" s="34" t="s">
        <v>237</v>
      </c>
      <c r="B41" s="325"/>
      <c r="C41" s="143">
        <v>4</v>
      </c>
      <c r="D41" s="143"/>
      <c r="E41" s="143"/>
      <c r="F41" s="143"/>
      <c r="G41" s="143">
        <v>5</v>
      </c>
      <c r="H41" s="326"/>
      <c r="I41" s="327">
        <v>9</v>
      </c>
    </row>
    <row r="42" spans="1:9" x14ac:dyDescent="0.2">
      <c r="A42" s="34" t="s">
        <v>241</v>
      </c>
      <c r="B42" s="325">
        <v>3</v>
      </c>
      <c r="C42" s="143">
        <v>6</v>
      </c>
      <c r="D42" s="143">
        <v>1</v>
      </c>
      <c r="E42" s="143"/>
      <c r="F42" s="143"/>
      <c r="G42" s="143">
        <v>5</v>
      </c>
      <c r="H42" s="326"/>
      <c r="I42" s="327">
        <v>15</v>
      </c>
    </row>
    <row r="43" spans="1:9" ht="15.75" thickBot="1" x14ac:dyDescent="0.25">
      <c r="A43" s="35" t="s">
        <v>236</v>
      </c>
      <c r="B43" s="328"/>
      <c r="C43" s="329">
        <v>6</v>
      </c>
      <c r="D43" s="329"/>
      <c r="E43" s="329"/>
      <c r="F43" s="329"/>
      <c r="G43" s="329">
        <v>3</v>
      </c>
      <c r="H43" s="330"/>
      <c r="I43" s="331">
        <v>9</v>
      </c>
    </row>
    <row r="44" spans="1:9" ht="15.75" x14ac:dyDescent="0.25">
      <c r="A44" s="33" t="s">
        <v>14</v>
      </c>
      <c r="B44" s="321">
        <v>4</v>
      </c>
      <c r="C44" s="322">
        <v>5</v>
      </c>
      <c r="D44" s="322"/>
      <c r="E44" s="322"/>
      <c r="F44" s="322"/>
      <c r="G44" s="322">
        <v>7</v>
      </c>
      <c r="H44" s="323"/>
      <c r="I44" s="324">
        <v>16</v>
      </c>
    </row>
    <row r="45" spans="1:9" ht="15.75" thickBot="1" x14ac:dyDescent="0.25">
      <c r="A45" s="35" t="s">
        <v>238</v>
      </c>
      <c r="B45" s="328">
        <v>4</v>
      </c>
      <c r="C45" s="329">
        <v>5</v>
      </c>
      <c r="D45" s="329"/>
      <c r="E45" s="329"/>
      <c r="F45" s="329"/>
      <c r="G45" s="329">
        <v>7</v>
      </c>
      <c r="H45" s="330"/>
      <c r="I45" s="331">
        <v>16</v>
      </c>
    </row>
    <row r="46" spans="1:9" ht="15.75" x14ac:dyDescent="0.25">
      <c r="A46" s="33" t="s">
        <v>15</v>
      </c>
      <c r="B46" s="321">
        <v>3</v>
      </c>
      <c r="C46" s="322">
        <v>9</v>
      </c>
      <c r="D46" s="322">
        <v>1</v>
      </c>
      <c r="E46" s="322"/>
      <c r="F46" s="322"/>
      <c r="G46" s="322">
        <v>4</v>
      </c>
      <c r="H46" s="323">
        <v>1</v>
      </c>
      <c r="I46" s="324">
        <v>18</v>
      </c>
    </row>
    <row r="47" spans="1:9" x14ac:dyDescent="0.2">
      <c r="A47" s="34" t="s">
        <v>245</v>
      </c>
      <c r="B47" s="325">
        <v>3</v>
      </c>
      <c r="C47" s="143">
        <v>2</v>
      </c>
      <c r="D47" s="143">
        <v>1</v>
      </c>
      <c r="E47" s="143"/>
      <c r="F47" s="143"/>
      <c r="G47" s="143">
        <v>1</v>
      </c>
      <c r="H47" s="326">
        <v>1</v>
      </c>
      <c r="I47" s="327">
        <v>8</v>
      </c>
    </row>
    <row r="48" spans="1:9" ht="15.75" thickBot="1" x14ac:dyDescent="0.25">
      <c r="A48" s="35" t="s">
        <v>244</v>
      </c>
      <c r="B48" s="328"/>
      <c r="C48" s="329">
        <v>7</v>
      </c>
      <c r="D48" s="329"/>
      <c r="E48" s="329"/>
      <c r="F48" s="329"/>
      <c r="G48" s="329">
        <v>3</v>
      </c>
      <c r="H48" s="330"/>
      <c r="I48" s="331">
        <v>10</v>
      </c>
    </row>
    <row r="49" spans="1:9" ht="15.75" x14ac:dyDescent="0.25">
      <c r="A49" s="33" t="s">
        <v>16</v>
      </c>
      <c r="B49" s="321">
        <v>12</v>
      </c>
      <c r="C49" s="322">
        <v>21</v>
      </c>
      <c r="D49" s="322">
        <v>1</v>
      </c>
      <c r="E49" s="322"/>
      <c r="F49" s="322"/>
      <c r="G49" s="322">
        <v>10</v>
      </c>
      <c r="H49" s="323"/>
      <c r="I49" s="324">
        <v>44</v>
      </c>
    </row>
    <row r="50" spans="1:9" x14ac:dyDescent="0.2">
      <c r="A50" s="34" t="s">
        <v>249</v>
      </c>
      <c r="B50" s="325">
        <v>3</v>
      </c>
      <c r="C50" s="143">
        <v>9</v>
      </c>
      <c r="D50" s="143"/>
      <c r="E50" s="143"/>
      <c r="F50" s="143"/>
      <c r="G50" s="143">
        <v>3</v>
      </c>
      <c r="H50" s="326"/>
      <c r="I50" s="327">
        <v>15</v>
      </c>
    </row>
    <row r="51" spans="1:9" x14ac:dyDescent="0.2">
      <c r="A51" s="34" t="s">
        <v>246</v>
      </c>
      <c r="B51" s="325">
        <v>6</v>
      </c>
      <c r="C51" s="143">
        <v>9</v>
      </c>
      <c r="D51" s="143">
        <v>1</v>
      </c>
      <c r="E51" s="143"/>
      <c r="F51" s="143"/>
      <c r="G51" s="143">
        <v>4</v>
      </c>
      <c r="H51" s="326"/>
      <c r="I51" s="327">
        <v>20</v>
      </c>
    </row>
    <row r="52" spans="1:9" x14ac:dyDescent="0.2">
      <c r="A52" s="34" t="s">
        <v>247</v>
      </c>
      <c r="B52" s="325">
        <v>3</v>
      </c>
      <c r="C52" s="143">
        <v>3</v>
      </c>
      <c r="D52" s="143"/>
      <c r="E52" s="143"/>
      <c r="F52" s="143"/>
      <c r="G52" s="143">
        <v>1</v>
      </c>
      <c r="H52" s="326"/>
      <c r="I52" s="327">
        <v>7</v>
      </c>
    </row>
    <row r="53" spans="1:9" ht="15.75" thickBot="1" x14ac:dyDescent="0.25">
      <c r="A53" s="35" t="s">
        <v>250</v>
      </c>
      <c r="B53" s="328"/>
      <c r="C53" s="329"/>
      <c r="D53" s="329"/>
      <c r="E53" s="329"/>
      <c r="F53" s="329"/>
      <c r="G53" s="329">
        <v>2</v>
      </c>
      <c r="H53" s="330"/>
      <c r="I53" s="331">
        <v>2</v>
      </c>
    </row>
    <row r="54" spans="1:9" ht="15.75" x14ac:dyDescent="0.25">
      <c r="A54" s="33" t="s">
        <v>17</v>
      </c>
      <c r="B54" s="321">
        <v>3</v>
      </c>
      <c r="C54" s="322">
        <v>9</v>
      </c>
      <c r="D54" s="322">
        <v>1</v>
      </c>
      <c r="E54" s="322"/>
      <c r="F54" s="322"/>
      <c r="G54" s="322">
        <v>8</v>
      </c>
      <c r="H54" s="323"/>
      <c r="I54" s="324">
        <v>21</v>
      </c>
    </row>
    <row r="55" spans="1:9" x14ac:dyDescent="0.2">
      <c r="A55" s="34" t="s">
        <v>248</v>
      </c>
      <c r="B55" s="325"/>
      <c r="C55" s="143">
        <v>3</v>
      </c>
      <c r="D55" s="143"/>
      <c r="E55" s="143"/>
      <c r="F55" s="143"/>
      <c r="G55" s="143">
        <v>3</v>
      </c>
      <c r="H55" s="326"/>
      <c r="I55" s="327">
        <v>6</v>
      </c>
    </row>
    <row r="56" spans="1:9" ht="15.75" thickBot="1" x14ac:dyDescent="0.25">
      <c r="A56" s="35" t="s">
        <v>287</v>
      </c>
      <c r="B56" s="328">
        <v>3</v>
      </c>
      <c r="C56" s="329">
        <v>6</v>
      </c>
      <c r="D56" s="329">
        <v>1</v>
      </c>
      <c r="E56" s="329"/>
      <c r="F56" s="329"/>
      <c r="G56" s="329">
        <v>5</v>
      </c>
      <c r="H56" s="330"/>
      <c r="I56" s="331">
        <v>15</v>
      </c>
    </row>
    <row r="57" spans="1:9" ht="16.5" thickBot="1" x14ac:dyDescent="0.3">
      <c r="A57" s="55" t="s">
        <v>18</v>
      </c>
      <c r="B57" s="332">
        <v>92</v>
      </c>
      <c r="C57" s="150">
        <v>144</v>
      </c>
      <c r="D57" s="150">
        <v>7</v>
      </c>
      <c r="E57" s="150">
        <v>6</v>
      </c>
      <c r="F57" s="150">
        <v>1</v>
      </c>
      <c r="G57" s="150">
        <v>94</v>
      </c>
      <c r="H57" s="333">
        <v>2</v>
      </c>
      <c r="I57" s="334">
        <v>346</v>
      </c>
    </row>
  </sheetData>
  <sheetProtection password="C6D6" sheet="1" objects="1" scenarios="1"/>
  <mergeCells count="8">
    <mergeCell ref="G4:G5"/>
    <mergeCell ref="H4:H5"/>
    <mergeCell ref="I4:I5"/>
    <mergeCell ref="B4:B5"/>
    <mergeCell ref="C4:C5"/>
    <mergeCell ref="D4:D5"/>
    <mergeCell ref="E4:E5"/>
    <mergeCell ref="F4:F5"/>
  </mergeCells>
  <hyperlinks>
    <hyperlink ref="A2" location="Contents!A1" display="Back to contents"/>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8"/>
  <sheetViews>
    <sheetView showGridLines="0" zoomScaleNormal="100" workbookViewId="0">
      <pane xSplit="3" ySplit="6" topLeftCell="D7" activePane="bottomRight" state="frozen"/>
      <selection pane="topRight" activeCell="C1" sqref="C1"/>
      <selection pane="bottomLeft" activeCell="A4" sqref="A4"/>
      <selection pane="bottomRight"/>
    </sheetView>
  </sheetViews>
  <sheetFormatPr defaultRowHeight="15" x14ac:dyDescent="0.25"/>
  <cols>
    <col min="1" max="1" width="2" style="413" customWidth="1"/>
    <col min="2" max="2" width="2.33203125" style="413" customWidth="1"/>
    <col min="3" max="3" width="19.88671875" style="413" customWidth="1"/>
    <col min="4" max="42" width="6" style="413" customWidth="1"/>
    <col min="43" max="43" width="4.88671875" style="413" customWidth="1"/>
    <col min="44" max="44" width="7.5546875" style="413" customWidth="1"/>
    <col min="45" max="45" width="5" style="413" customWidth="1"/>
    <col min="46" max="46" width="13.44140625" style="413" customWidth="1"/>
    <col min="47" max="47" width="9.33203125" style="414" customWidth="1"/>
    <col min="48" max="16384" width="8.88671875" style="413"/>
  </cols>
  <sheetData>
    <row r="1" spans="1:47" ht="15.75" x14ac:dyDescent="0.25">
      <c r="A1" s="412" t="s">
        <v>347</v>
      </c>
    </row>
    <row r="2" spans="1:47" x14ac:dyDescent="0.25">
      <c r="A2" s="9" t="s">
        <v>31</v>
      </c>
    </row>
    <row r="3" spans="1:47" ht="12.75" customHeight="1" x14ac:dyDescent="0.25"/>
    <row r="4" spans="1:47" x14ac:dyDescent="0.25">
      <c r="A4" s="824" t="s">
        <v>348</v>
      </c>
      <c r="B4" s="825"/>
      <c r="C4" s="830" t="s">
        <v>349</v>
      </c>
      <c r="D4" s="807" t="s">
        <v>6</v>
      </c>
      <c r="E4" s="807"/>
      <c r="F4" s="807"/>
      <c r="G4" s="807"/>
      <c r="H4" s="807"/>
      <c r="I4" s="807" t="s">
        <v>97</v>
      </c>
      <c r="J4" s="807"/>
      <c r="K4" s="807"/>
      <c r="L4" s="807"/>
      <c r="M4" s="807"/>
      <c r="N4" s="807"/>
      <c r="O4" s="807"/>
      <c r="P4" s="807"/>
      <c r="Q4" s="807"/>
      <c r="R4" s="807"/>
      <c r="S4" s="807" t="s">
        <v>11</v>
      </c>
      <c r="T4" s="807"/>
      <c r="U4" s="807"/>
      <c r="V4" s="807"/>
      <c r="W4" s="807"/>
      <c r="X4" s="807"/>
      <c r="Y4" s="807"/>
      <c r="Z4" s="807"/>
      <c r="AA4" s="807" t="s">
        <v>100</v>
      </c>
      <c r="AB4" s="807"/>
      <c r="AC4" s="807"/>
      <c r="AD4" s="807"/>
      <c r="AE4" s="807"/>
      <c r="AF4" s="807"/>
      <c r="AG4" s="807"/>
      <c r="AH4" s="807"/>
      <c r="AI4" s="807" t="s">
        <v>17</v>
      </c>
      <c r="AJ4" s="807"/>
      <c r="AK4" s="807"/>
      <c r="AL4" s="807"/>
      <c r="AM4" s="807"/>
      <c r="AN4" s="807"/>
      <c r="AO4" s="807"/>
      <c r="AP4" s="807"/>
      <c r="AQ4" s="415"/>
      <c r="AR4" s="416"/>
      <c r="AS4" s="417"/>
      <c r="AT4" s="417"/>
    </row>
    <row r="5" spans="1:47" x14ac:dyDescent="0.25">
      <c r="A5" s="826"/>
      <c r="B5" s="827"/>
      <c r="C5" s="831"/>
      <c r="D5" s="810" t="s">
        <v>215</v>
      </c>
      <c r="E5" s="810" t="s">
        <v>218</v>
      </c>
      <c r="F5" s="810" t="s">
        <v>216</v>
      </c>
      <c r="G5" s="810" t="s">
        <v>217</v>
      </c>
      <c r="H5" s="810" t="s">
        <v>214</v>
      </c>
      <c r="I5" s="808" t="s">
        <v>224</v>
      </c>
      <c r="J5" s="808" t="s">
        <v>226</v>
      </c>
      <c r="K5" s="808" t="s">
        <v>227</v>
      </c>
      <c r="L5" s="808" t="s">
        <v>222</v>
      </c>
      <c r="M5" s="808" t="s">
        <v>220</v>
      </c>
      <c r="N5" s="808" t="s">
        <v>219</v>
      </c>
      <c r="O5" s="808" t="s">
        <v>221</v>
      </c>
      <c r="P5" s="808" t="s">
        <v>223</v>
      </c>
      <c r="Q5" s="808" t="s">
        <v>225</v>
      </c>
      <c r="R5" s="808" t="s">
        <v>8</v>
      </c>
      <c r="S5" s="814" t="s">
        <v>230</v>
      </c>
      <c r="T5" s="814" t="s">
        <v>233</v>
      </c>
      <c r="U5" s="814" t="s">
        <v>231</v>
      </c>
      <c r="V5" s="814" t="s">
        <v>235</v>
      </c>
      <c r="W5" s="814" t="s">
        <v>234</v>
      </c>
      <c r="X5" s="814" t="s">
        <v>228</v>
      </c>
      <c r="Y5" s="814" t="s">
        <v>232</v>
      </c>
      <c r="Z5" s="814" t="s">
        <v>229</v>
      </c>
      <c r="AA5" s="812" t="s">
        <v>243</v>
      </c>
      <c r="AB5" s="812" t="s">
        <v>239</v>
      </c>
      <c r="AC5" s="812" t="s">
        <v>242</v>
      </c>
      <c r="AD5" s="812" t="s">
        <v>240</v>
      </c>
      <c r="AE5" s="812" t="s">
        <v>237</v>
      </c>
      <c r="AF5" s="812" t="s">
        <v>241</v>
      </c>
      <c r="AG5" s="812" t="s">
        <v>236</v>
      </c>
      <c r="AH5" s="812" t="s">
        <v>238</v>
      </c>
      <c r="AI5" s="816" t="s">
        <v>245</v>
      </c>
      <c r="AJ5" s="816" t="s">
        <v>244</v>
      </c>
      <c r="AK5" s="816" t="s">
        <v>249</v>
      </c>
      <c r="AL5" s="816" t="s">
        <v>246</v>
      </c>
      <c r="AM5" s="816" t="s">
        <v>247</v>
      </c>
      <c r="AN5" s="816" t="s">
        <v>250</v>
      </c>
      <c r="AO5" s="816" t="s">
        <v>248</v>
      </c>
      <c r="AP5" s="816" t="s">
        <v>287</v>
      </c>
      <c r="AQ5" s="418"/>
      <c r="AR5" s="419"/>
      <c r="AS5" s="420"/>
      <c r="AT5" s="420"/>
    </row>
    <row r="6" spans="1:47" ht="134.25" customHeight="1" thickBot="1" x14ac:dyDescent="0.3">
      <c r="A6" s="828"/>
      <c r="B6" s="829"/>
      <c r="C6" s="421" t="s">
        <v>350</v>
      </c>
      <c r="D6" s="811"/>
      <c r="E6" s="811"/>
      <c r="F6" s="811"/>
      <c r="G6" s="811"/>
      <c r="H6" s="811"/>
      <c r="I6" s="809"/>
      <c r="J6" s="809"/>
      <c r="K6" s="809"/>
      <c r="L6" s="809"/>
      <c r="M6" s="809"/>
      <c r="N6" s="809"/>
      <c r="O6" s="809"/>
      <c r="P6" s="809"/>
      <c r="Q6" s="809"/>
      <c r="R6" s="809"/>
      <c r="S6" s="815"/>
      <c r="T6" s="815"/>
      <c r="U6" s="815"/>
      <c r="V6" s="815"/>
      <c r="W6" s="815"/>
      <c r="X6" s="815"/>
      <c r="Y6" s="815"/>
      <c r="Z6" s="815"/>
      <c r="AA6" s="813"/>
      <c r="AB6" s="813"/>
      <c r="AC6" s="813"/>
      <c r="AD6" s="813"/>
      <c r="AE6" s="813"/>
      <c r="AF6" s="813"/>
      <c r="AG6" s="813"/>
      <c r="AH6" s="813"/>
      <c r="AI6" s="817"/>
      <c r="AJ6" s="817"/>
      <c r="AK6" s="817"/>
      <c r="AL6" s="817"/>
      <c r="AM6" s="817"/>
      <c r="AN6" s="817"/>
      <c r="AO6" s="817"/>
      <c r="AP6" s="817"/>
      <c r="AQ6" s="422" t="s">
        <v>96</v>
      </c>
      <c r="AR6" s="423" t="s">
        <v>104</v>
      </c>
      <c r="AS6" s="424" t="s">
        <v>105</v>
      </c>
      <c r="AT6" s="425" t="s">
        <v>106</v>
      </c>
    </row>
    <row r="7" spans="1:47" ht="30" customHeight="1" x14ac:dyDescent="0.25">
      <c r="A7" s="818" t="s">
        <v>6</v>
      </c>
      <c r="B7" s="820" t="s">
        <v>215</v>
      </c>
      <c r="C7" s="821"/>
      <c r="D7" s="426">
        <v>81</v>
      </c>
      <c r="E7" s="427"/>
      <c r="F7" s="427">
        <v>4</v>
      </c>
      <c r="G7" s="427">
        <v>5</v>
      </c>
      <c r="H7" s="428">
        <v>12</v>
      </c>
      <c r="I7" s="429"/>
      <c r="J7" s="430"/>
      <c r="K7" s="430"/>
      <c r="L7" s="430"/>
      <c r="M7" s="430">
        <v>1</v>
      </c>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1">
        <v>10</v>
      </c>
      <c r="AR7" s="432">
        <v>113</v>
      </c>
      <c r="AS7" s="433">
        <v>6</v>
      </c>
      <c r="AT7" s="434">
        <v>12</v>
      </c>
      <c r="AU7" s="295" t="s">
        <v>351</v>
      </c>
    </row>
    <row r="8" spans="1:47" ht="30" customHeight="1" x14ac:dyDescent="0.25">
      <c r="A8" s="819"/>
      <c r="B8" s="822" t="s">
        <v>218</v>
      </c>
      <c r="C8" s="823"/>
      <c r="D8" s="435">
        <v>1</v>
      </c>
      <c r="E8" s="436">
        <v>136</v>
      </c>
      <c r="F8" s="437">
        <v>3</v>
      </c>
      <c r="G8" s="437">
        <v>4</v>
      </c>
      <c r="H8" s="438"/>
      <c r="I8" s="439"/>
      <c r="J8" s="437"/>
      <c r="K8" s="437"/>
      <c r="L8" s="437"/>
      <c r="M8" s="437"/>
      <c r="N8" s="437"/>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40">
        <v>62</v>
      </c>
      <c r="AR8" s="432">
        <v>206</v>
      </c>
      <c r="AS8" s="433">
        <v>13</v>
      </c>
      <c r="AT8" s="434">
        <v>65</v>
      </c>
      <c r="AU8" s="295" t="s">
        <v>351</v>
      </c>
    </row>
    <row r="9" spans="1:47" ht="30" customHeight="1" x14ac:dyDescent="0.25">
      <c r="A9" s="819"/>
      <c r="B9" s="822" t="s">
        <v>216</v>
      </c>
      <c r="C9" s="823"/>
      <c r="D9" s="435">
        <v>5</v>
      </c>
      <c r="E9" s="437">
        <v>2</v>
      </c>
      <c r="F9" s="436">
        <v>49</v>
      </c>
      <c r="G9" s="437"/>
      <c r="H9" s="438">
        <v>2</v>
      </c>
      <c r="I9" s="439"/>
      <c r="J9" s="437"/>
      <c r="K9" s="437"/>
      <c r="L9" s="437"/>
      <c r="M9" s="437"/>
      <c r="N9" s="437"/>
      <c r="O9" s="437"/>
      <c r="P9" s="437"/>
      <c r="Q9" s="437"/>
      <c r="R9" s="437"/>
      <c r="S9" s="437"/>
      <c r="T9" s="437"/>
      <c r="U9" s="437"/>
      <c r="V9" s="437"/>
      <c r="W9" s="437"/>
      <c r="X9" s="437"/>
      <c r="Y9" s="437"/>
      <c r="Z9" s="437"/>
      <c r="AA9" s="437"/>
      <c r="AB9" s="437"/>
      <c r="AC9" s="437"/>
      <c r="AD9" s="437"/>
      <c r="AE9" s="437"/>
      <c r="AF9" s="437"/>
      <c r="AG9" s="437"/>
      <c r="AH9" s="437"/>
      <c r="AI9" s="437"/>
      <c r="AJ9" s="437"/>
      <c r="AK9" s="437"/>
      <c r="AL9" s="437"/>
      <c r="AM9" s="437"/>
      <c r="AN9" s="437"/>
      <c r="AO9" s="437"/>
      <c r="AP9" s="437"/>
      <c r="AQ9" s="440">
        <v>5</v>
      </c>
      <c r="AR9" s="432">
        <v>63</v>
      </c>
      <c r="AS9" s="433">
        <v>5</v>
      </c>
      <c r="AT9" s="434">
        <v>5</v>
      </c>
      <c r="AU9" s="295" t="s">
        <v>351</v>
      </c>
    </row>
    <row r="10" spans="1:47" ht="30" customHeight="1" x14ac:dyDescent="0.25">
      <c r="A10" s="819"/>
      <c r="B10" s="822" t="s">
        <v>217</v>
      </c>
      <c r="C10" s="823"/>
      <c r="D10" s="435">
        <v>10</v>
      </c>
      <c r="E10" s="437">
        <v>1</v>
      </c>
      <c r="F10" s="437"/>
      <c r="G10" s="436">
        <v>45</v>
      </c>
      <c r="H10" s="438"/>
      <c r="I10" s="439"/>
      <c r="J10" s="437"/>
      <c r="K10" s="437"/>
      <c r="L10" s="437">
        <v>1</v>
      </c>
      <c r="M10" s="437">
        <v>13</v>
      </c>
      <c r="N10" s="437">
        <v>3</v>
      </c>
      <c r="O10" s="437">
        <v>16</v>
      </c>
      <c r="P10" s="437">
        <v>1</v>
      </c>
      <c r="Q10" s="437">
        <v>1</v>
      </c>
      <c r="R10" s="437">
        <v>6</v>
      </c>
      <c r="S10" s="437"/>
      <c r="T10" s="437"/>
      <c r="U10" s="437"/>
      <c r="V10" s="437"/>
      <c r="W10" s="437"/>
      <c r="X10" s="437"/>
      <c r="Y10" s="437"/>
      <c r="Z10" s="437"/>
      <c r="AA10" s="437"/>
      <c r="AB10" s="437"/>
      <c r="AC10" s="437"/>
      <c r="AD10" s="437"/>
      <c r="AE10" s="437"/>
      <c r="AF10" s="437"/>
      <c r="AG10" s="437"/>
      <c r="AH10" s="437"/>
      <c r="AI10" s="437">
        <v>3</v>
      </c>
      <c r="AJ10" s="437">
        <v>3</v>
      </c>
      <c r="AK10" s="437"/>
      <c r="AL10" s="437"/>
      <c r="AM10" s="437"/>
      <c r="AN10" s="437"/>
      <c r="AO10" s="437"/>
      <c r="AP10" s="437"/>
      <c r="AQ10" s="440">
        <v>11</v>
      </c>
      <c r="AR10" s="432">
        <v>114</v>
      </c>
      <c r="AS10" s="433">
        <v>10</v>
      </c>
      <c r="AT10" s="434">
        <v>34</v>
      </c>
      <c r="AU10" s="295" t="s">
        <v>351</v>
      </c>
    </row>
    <row r="11" spans="1:47" ht="30" customHeight="1" thickBot="1" x14ac:dyDescent="0.3">
      <c r="A11" s="819"/>
      <c r="B11" s="822" t="s">
        <v>214</v>
      </c>
      <c r="C11" s="823"/>
      <c r="D11" s="441">
        <v>4</v>
      </c>
      <c r="E11" s="442"/>
      <c r="F11" s="442">
        <v>2</v>
      </c>
      <c r="G11" s="442"/>
      <c r="H11" s="443">
        <v>102</v>
      </c>
      <c r="I11" s="444"/>
      <c r="J11" s="445"/>
      <c r="K11" s="445"/>
      <c r="L11" s="445"/>
      <c r="M11" s="445"/>
      <c r="N11" s="445"/>
      <c r="O11" s="445"/>
      <c r="P11" s="445"/>
      <c r="Q11" s="445"/>
      <c r="R11" s="445"/>
      <c r="S11" s="437"/>
      <c r="T11" s="437"/>
      <c r="U11" s="437"/>
      <c r="V11" s="437"/>
      <c r="W11" s="437"/>
      <c r="X11" s="437"/>
      <c r="Y11" s="437"/>
      <c r="Z11" s="437"/>
      <c r="AA11" s="437"/>
      <c r="AB11" s="437"/>
      <c r="AC11" s="437"/>
      <c r="AD11" s="437"/>
      <c r="AE11" s="437"/>
      <c r="AF11" s="437"/>
      <c r="AG11" s="437"/>
      <c r="AH11" s="437"/>
      <c r="AI11" s="437"/>
      <c r="AJ11" s="437"/>
      <c r="AK11" s="437"/>
      <c r="AL11" s="437"/>
      <c r="AM11" s="437"/>
      <c r="AN11" s="437"/>
      <c r="AO11" s="437"/>
      <c r="AP11" s="437"/>
      <c r="AQ11" s="440">
        <v>16</v>
      </c>
      <c r="AR11" s="432">
        <v>124</v>
      </c>
      <c r="AS11" s="433">
        <v>9</v>
      </c>
      <c r="AT11" s="434">
        <v>8</v>
      </c>
      <c r="AU11" s="295" t="s">
        <v>351</v>
      </c>
    </row>
    <row r="12" spans="1:47" ht="30" customHeight="1" x14ac:dyDescent="0.25">
      <c r="A12" s="819" t="s">
        <v>97</v>
      </c>
      <c r="B12" s="832" t="s">
        <v>224</v>
      </c>
      <c r="C12" s="833"/>
      <c r="D12" s="429"/>
      <c r="E12" s="430"/>
      <c r="F12" s="430"/>
      <c r="G12" s="430"/>
      <c r="H12" s="446"/>
      <c r="I12" s="426">
        <v>28</v>
      </c>
      <c r="J12" s="427"/>
      <c r="K12" s="427">
        <v>5</v>
      </c>
      <c r="L12" s="427"/>
      <c r="M12" s="427"/>
      <c r="N12" s="427"/>
      <c r="O12" s="427"/>
      <c r="P12" s="427">
        <v>1</v>
      </c>
      <c r="Q12" s="427">
        <v>15</v>
      </c>
      <c r="R12" s="428"/>
      <c r="S12" s="439"/>
      <c r="T12" s="437"/>
      <c r="U12" s="437"/>
      <c r="V12" s="437"/>
      <c r="W12" s="437"/>
      <c r="X12" s="437"/>
      <c r="Y12" s="437"/>
      <c r="Z12" s="437"/>
      <c r="AA12" s="437"/>
      <c r="AB12" s="437"/>
      <c r="AC12" s="437"/>
      <c r="AD12" s="437"/>
      <c r="AE12" s="437"/>
      <c r="AF12" s="437"/>
      <c r="AG12" s="437"/>
      <c r="AH12" s="437"/>
      <c r="AI12" s="437"/>
      <c r="AJ12" s="437"/>
      <c r="AK12" s="437"/>
      <c r="AL12" s="437"/>
      <c r="AM12" s="437"/>
      <c r="AN12" s="437"/>
      <c r="AO12" s="437"/>
      <c r="AP12" s="437"/>
      <c r="AQ12" s="440">
        <v>2</v>
      </c>
      <c r="AR12" s="432">
        <v>51</v>
      </c>
      <c r="AS12" s="433">
        <v>8</v>
      </c>
      <c r="AT12" s="434">
        <v>-26</v>
      </c>
      <c r="AU12" s="295" t="s">
        <v>352</v>
      </c>
    </row>
    <row r="13" spans="1:47" ht="30" customHeight="1" x14ac:dyDescent="0.25">
      <c r="A13" s="819"/>
      <c r="B13" s="832" t="s">
        <v>226</v>
      </c>
      <c r="C13" s="833"/>
      <c r="D13" s="439"/>
      <c r="E13" s="437"/>
      <c r="F13" s="437"/>
      <c r="G13" s="437"/>
      <c r="H13" s="447"/>
      <c r="I13" s="435">
        <v>7</v>
      </c>
      <c r="J13" s="436">
        <v>51</v>
      </c>
      <c r="K13" s="437">
        <v>1</v>
      </c>
      <c r="L13" s="437"/>
      <c r="M13" s="437"/>
      <c r="N13" s="437">
        <v>1</v>
      </c>
      <c r="O13" s="437">
        <v>1</v>
      </c>
      <c r="P13" s="437">
        <v>7</v>
      </c>
      <c r="Q13" s="437">
        <v>7</v>
      </c>
      <c r="R13" s="438"/>
      <c r="S13" s="439"/>
      <c r="T13" s="437"/>
      <c r="U13" s="437"/>
      <c r="V13" s="437"/>
      <c r="W13" s="437"/>
      <c r="X13" s="437">
        <v>1</v>
      </c>
      <c r="Y13" s="437"/>
      <c r="Z13" s="437">
        <v>10</v>
      </c>
      <c r="AA13" s="437"/>
      <c r="AB13" s="437"/>
      <c r="AC13" s="437"/>
      <c r="AD13" s="437"/>
      <c r="AE13" s="437"/>
      <c r="AF13" s="437"/>
      <c r="AG13" s="437"/>
      <c r="AH13" s="437"/>
      <c r="AI13" s="437"/>
      <c r="AJ13" s="437"/>
      <c r="AK13" s="437"/>
      <c r="AL13" s="437"/>
      <c r="AM13" s="437"/>
      <c r="AN13" s="437"/>
      <c r="AO13" s="437"/>
      <c r="AP13" s="437"/>
      <c r="AQ13" s="440">
        <v>8</v>
      </c>
      <c r="AR13" s="432">
        <v>94</v>
      </c>
      <c r="AS13" s="433">
        <v>6</v>
      </c>
      <c r="AT13" s="434">
        <v>28</v>
      </c>
      <c r="AU13" s="295" t="s">
        <v>351</v>
      </c>
    </row>
    <row r="14" spans="1:47" ht="30" customHeight="1" x14ac:dyDescent="0.25">
      <c r="A14" s="819"/>
      <c r="B14" s="448" t="s">
        <v>227</v>
      </c>
      <c r="C14" s="449"/>
      <c r="D14" s="439"/>
      <c r="E14" s="437"/>
      <c r="F14" s="437"/>
      <c r="G14" s="437"/>
      <c r="H14" s="447"/>
      <c r="I14" s="435"/>
      <c r="J14" s="437"/>
      <c r="K14" s="436">
        <v>14</v>
      </c>
      <c r="L14" s="437"/>
      <c r="M14" s="437"/>
      <c r="N14" s="437"/>
      <c r="O14" s="437">
        <v>1</v>
      </c>
      <c r="P14" s="437"/>
      <c r="Q14" s="437"/>
      <c r="R14" s="438"/>
      <c r="S14" s="439"/>
      <c r="T14" s="437"/>
      <c r="U14" s="437"/>
      <c r="V14" s="437"/>
      <c r="W14" s="437"/>
      <c r="X14" s="437"/>
      <c r="Y14" s="437"/>
      <c r="Z14" s="437"/>
      <c r="AA14" s="437"/>
      <c r="AB14" s="437"/>
      <c r="AC14" s="437"/>
      <c r="AD14" s="437"/>
      <c r="AE14" s="437"/>
      <c r="AF14" s="437"/>
      <c r="AG14" s="437"/>
      <c r="AH14" s="437"/>
      <c r="AI14" s="437"/>
      <c r="AJ14" s="437"/>
      <c r="AK14" s="437"/>
      <c r="AL14" s="437"/>
      <c r="AM14" s="437"/>
      <c r="AN14" s="437"/>
      <c r="AO14" s="437"/>
      <c r="AP14" s="437"/>
      <c r="AQ14" s="440">
        <v>17</v>
      </c>
      <c r="AR14" s="432">
        <v>32</v>
      </c>
      <c r="AS14" s="433">
        <v>4</v>
      </c>
      <c r="AT14" s="434">
        <v>2</v>
      </c>
      <c r="AU14" s="295" t="s">
        <v>351</v>
      </c>
    </row>
    <row r="15" spans="1:47" ht="30" customHeight="1" x14ac:dyDescent="0.25">
      <c r="A15" s="819"/>
      <c r="B15" s="832" t="s">
        <v>222</v>
      </c>
      <c r="C15" s="833"/>
      <c r="D15" s="439"/>
      <c r="E15" s="437"/>
      <c r="F15" s="437"/>
      <c r="G15" s="437">
        <v>2</v>
      </c>
      <c r="H15" s="447"/>
      <c r="I15" s="435"/>
      <c r="J15" s="437"/>
      <c r="K15" s="437"/>
      <c r="L15" s="436">
        <v>30</v>
      </c>
      <c r="M15" s="437">
        <v>6</v>
      </c>
      <c r="N15" s="437"/>
      <c r="O15" s="437">
        <v>2</v>
      </c>
      <c r="P15" s="437">
        <v>5</v>
      </c>
      <c r="Q15" s="437"/>
      <c r="R15" s="438">
        <v>13</v>
      </c>
      <c r="S15" s="439"/>
      <c r="T15" s="437"/>
      <c r="U15" s="437"/>
      <c r="V15" s="437"/>
      <c r="W15" s="437"/>
      <c r="X15" s="437"/>
      <c r="Y15" s="437"/>
      <c r="Z15" s="437"/>
      <c r="AA15" s="437"/>
      <c r="AB15" s="437"/>
      <c r="AC15" s="437"/>
      <c r="AD15" s="437"/>
      <c r="AE15" s="437"/>
      <c r="AF15" s="437"/>
      <c r="AG15" s="437"/>
      <c r="AH15" s="437"/>
      <c r="AI15" s="437"/>
      <c r="AJ15" s="437"/>
      <c r="AK15" s="437"/>
      <c r="AL15" s="437"/>
      <c r="AM15" s="437"/>
      <c r="AN15" s="437"/>
      <c r="AO15" s="437"/>
      <c r="AP15" s="437"/>
      <c r="AQ15" s="440">
        <v>1</v>
      </c>
      <c r="AR15" s="432">
        <v>59</v>
      </c>
      <c r="AS15" s="433">
        <v>3</v>
      </c>
      <c r="AT15" s="434">
        <v>3</v>
      </c>
      <c r="AU15" s="295" t="s">
        <v>351</v>
      </c>
    </row>
    <row r="16" spans="1:47" ht="30" customHeight="1" x14ac:dyDescent="0.25">
      <c r="A16" s="819"/>
      <c r="B16" s="832" t="s">
        <v>220</v>
      </c>
      <c r="C16" s="833"/>
      <c r="D16" s="439"/>
      <c r="E16" s="437"/>
      <c r="F16" s="437"/>
      <c r="G16" s="437"/>
      <c r="H16" s="447"/>
      <c r="I16" s="435"/>
      <c r="J16" s="437"/>
      <c r="K16" s="437"/>
      <c r="L16" s="437"/>
      <c r="M16" s="436"/>
      <c r="N16" s="437"/>
      <c r="O16" s="437"/>
      <c r="P16" s="437"/>
      <c r="Q16" s="437"/>
      <c r="R16" s="438"/>
      <c r="S16" s="439"/>
      <c r="T16" s="437"/>
      <c r="U16" s="437"/>
      <c r="V16" s="437"/>
      <c r="W16" s="437"/>
      <c r="X16" s="437"/>
      <c r="Y16" s="437"/>
      <c r="Z16" s="437"/>
      <c r="AA16" s="437"/>
      <c r="AB16" s="437"/>
      <c r="AC16" s="437"/>
      <c r="AD16" s="437"/>
      <c r="AE16" s="437"/>
      <c r="AF16" s="437"/>
      <c r="AG16" s="437"/>
      <c r="AH16" s="437"/>
      <c r="AI16" s="437"/>
      <c r="AJ16" s="437"/>
      <c r="AK16" s="437"/>
      <c r="AL16" s="437"/>
      <c r="AM16" s="437"/>
      <c r="AN16" s="437"/>
      <c r="AO16" s="437"/>
      <c r="AP16" s="437"/>
      <c r="AQ16" s="440"/>
      <c r="AR16" s="432">
        <v>0</v>
      </c>
      <c r="AS16" s="433">
        <v>2</v>
      </c>
      <c r="AT16" s="434">
        <v>-49</v>
      </c>
      <c r="AU16" s="295" t="s">
        <v>352</v>
      </c>
    </row>
    <row r="17" spans="1:47" ht="30" customHeight="1" x14ac:dyDescent="0.25">
      <c r="A17" s="819"/>
      <c r="B17" s="832" t="s">
        <v>219</v>
      </c>
      <c r="C17" s="833"/>
      <c r="D17" s="439"/>
      <c r="E17" s="437"/>
      <c r="F17" s="437"/>
      <c r="G17" s="437">
        <v>4</v>
      </c>
      <c r="H17" s="447"/>
      <c r="I17" s="435"/>
      <c r="J17" s="437">
        <v>1</v>
      </c>
      <c r="K17" s="437"/>
      <c r="L17" s="437">
        <v>9</v>
      </c>
      <c r="M17" s="437">
        <v>5</v>
      </c>
      <c r="N17" s="436">
        <v>121</v>
      </c>
      <c r="O17" s="437">
        <v>5</v>
      </c>
      <c r="P17" s="437">
        <v>22</v>
      </c>
      <c r="Q17" s="437">
        <v>2</v>
      </c>
      <c r="R17" s="438">
        <v>12</v>
      </c>
      <c r="S17" s="439"/>
      <c r="T17" s="437"/>
      <c r="U17" s="437"/>
      <c r="V17" s="437"/>
      <c r="W17" s="437"/>
      <c r="X17" s="437"/>
      <c r="Y17" s="437"/>
      <c r="Z17" s="437"/>
      <c r="AA17" s="437"/>
      <c r="AB17" s="437"/>
      <c r="AC17" s="437"/>
      <c r="AD17" s="437"/>
      <c r="AE17" s="437"/>
      <c r="AF17" s="437"/>
      <c r="AG17" s="437"/>
      <c r="AH17" s="437"/>
      <c r="AI17" s="437"/>
      <c r="AJ17" s="437"/>
      <c r="AK17" s="437"/>
      <c r="AL17" s="437"/>
      <c r="AM17" s="437"/>
      <c r="AN17" s="437"/>
      <c r="AO17" s="437"/>
      <c r="AP17" s="437"/>
      <c r="AQ17" s="440">
        <v>20</v>
      </c>
      <c r="AR17" s="432">
        <v>201</v>
      </c>
      <c r="AS17" s="433">
        <v>13</v>
      </c>
      <c r="AT17" s="434">
        <v>9</v>
      </c>
      <c r="AU17" s="295" t="s">
        <v>351</v>
      </c>
    </row>
    <row r="18" spans="1:47" ht="30" customHeight="1" x14ac:dyDescent="0.25">
      <c r="A18" s="819"/>
      <c r="B18" s="832" t="s">
        <v>221</v>
      </c>
      <c r="C18" s="833"/>
      <c r="D18" s="439"/>
      <c r="E18" s="437">
        <v>1</v>
      </c>
      <c r="F18" s="437"/>
      <c r="G18" s="437">
        <v>15</v>
      </c>
      <c r="H18" s="447"/>
      <c r="I18" s="435"/>
      <c r="J18" s="437"/>
      <c r="K18" s="437"/>
      <c r="L18" s="437"/>
      <c r="M18" s="437">
        <v>16</v>
      </c>
      <c r="N18" s="437"/>
      <c r="O18" s="436">
        <v>46</v>
      </c>
      <c r="P18" s="437"/>
      <c r="Q18" s="437"/>
      <c r="R18" s="438">
        <v>6</v>
      </c>
      <c r="S18" s="439"/>
      <c r="T18" s="437"/>
      <c r="U18" s="437"/>
      <c r="V18" s="437"/>
      <c r="W18" s="437"/>
      <c r="X18" s="437"/>
      <c r="Y18" s="437"/>
      <c r="Z18" s="437"/>
      <c r="AA18" s="437"/>
      <c r="AB18" s="437"/>
      <c r="AC18" s="437"/>
      <c r="AD18" s="437"/>
      <c r="AE18" s="437"/>
      <c r="AF18" s="437"/>
      <c r="AG18" s="437"/>
      <c r="AH18" s="437"/>
      <c r="AI18" s="437"/>
      <c r="AJ18" s="437"/>
      <c r="AK18" s="437"/>
      <c r="AL18" s="437"/>
      <c r="AM18" s="437"/>
      <c r="AN18" s="437"/>
      <c r="AO18" s="437"/>
      <c r="AP18" s="437"/>
      <c r="AQ18" s="440"/>
      <c r="AR18" s="432">
        <v>84</v>
      </c>
      <c r="AS18" s="433">
        <v>7</v>
      </c>
      <c r="AT18" s="434">
        <v>-4</v>
      </c>
      <c r="AU18" s="295" t="s">
        <v>352</v>
      </c>
    </row>
    <row r="19" spans="1:47" ht="30" customHeight="1" x14ac:dyDescent="0.25">
      <c r="A19" s="819"/>
      <c r="B19" s="832" t="s">
        <v>223</v>
      </c>
      <c r="C19" s="833"/>
      <c r="D19" s="439"/>
      <c r="E19" s="437"/>
      <c r="F19" s="437"/>
      <c r="G19" s="437">
        <v>1</v>
      </c>
      <c r="H19" s="447"/>
      <c r="I19" s="435">
        <v>5</v>
      </c>
      <c r="J19" s="437">
        <v>1</v>
      </c>
      <c r="K19" s="437"/>
      <c r="L19" s="437">
        <v>13</v>
      </c>
      <c r="M19" s="437">
        <v>2</v>
      </c>
      <c r="N19" s="437">
        <v>59</v>
      </c>
      <c r="O19" s="437">
        <v>2</v>
      </c>
      <c r="P19" s="436">
        <v>78</v>
      </c>
      <c r="Q19" s="437">
        <v>7</v>
      </c>
      <c r="R19" s="438">
        <v>20</v>
      </c>
      <c r="S19" s="439"/>
      <c r="T19" s="437"/>
      <c r="U19" s="437"/>
      <c r="V19" s="437"/>
      <c r="W19" s="437"/>
      <c r="X19" s="437">
        <v>1</v>
      </c>
      <c r="Y19" s="437"/>
      <c r="Z19" s="437"/>
      <c r="AA19" s="437"/>
      <c r="AB19" s="437"/>
      <c r="AC19" s="437"/>
      <c r="AD19" s="437"/>
      <c r="AE19" s="437"/>
      <c r="AF19" s="437"/>
      <c r="AG19" s="437"/>
      <c r="AH19" s="437"/>
      <c r="AI19" s="437"/>
      <c r="AJ19" s="437"/>
      <c r="AK19" s="437"/>
      <c r="AL19" s="437"/>
      <c r="AM19" s="437"/>
      <c r="AN19" s="437"/>
      <c r="AO19" s="437"/>
      <c r="AP19" s="437"/>
      <c r="AQ19" s="440">
        <v>8</v>
      </c>
      <c r="AR19" s="432">
        <v>197</v>
      </c>
      <c r="AS19" s="433">
        <v>10</v>
      </c>
      <c r="AT19" s="434">
        <v>58</v>
      </c>
      <c r="AU19" s="295" t="s">
        <v>351</v>
      </c>
    </row>
    <row r="20" spans="1:47" ht="30" customHeight="1" x14ac:dyDescent="0.25">
      <c r="A20" s="819"/>
      <c r="B20" s="832" t="s">
        <v>225</v>
      </c>
      <c r="C20" s="833"/>
      <c r="D20" s="439"/>
      <c r="E20" s="437"/>
      <c r="F20" s="437"/>
      <c r="G20" s="437"/>
      <c r="H20" s="447"/>
      <c r="I20" s="435">
        <v>24</v>
      </c>
      <c r="J20" s="437">
        <v>5</v>
      </c>
      <c r="K20" s="437">
        <v>7</v>
      </c>
      <c r="L20" s="437"/>
      <c r="M20" s="437"/>
      <c r="N20" s="437">
        <v>2</v>
      </c>
      <c r="O20" s="437"/>
      <c r="P20" s="437">
        <v>2</v>
      </c>
      <c r="Q20" s="436">
        <v>50</v>
      </c>
      <c r="R20" s="438">
        <v>1</v>
      </c>
      <c r="S20" s="439"/>
      <c r="T20" s="437"/>
      <c r="U20" s="437"/>
      <c r="V20" s="437"/>
      <c r="W20" s="437"/>
      <c r="X20" s="437"/>
      <c r="Y20" s="437"/>
      <c r="Z20" s="437"/>
      <c r="AA20" s="437"/>
      <c r="AB20" s="437"/>
      <c r="AC20" s="437"/>
      <c r="AD20" s="437"/>
      <c r="AE20" s="437"/>
      <c r="AF20" s="437"/>
      <c r="AG20" s="437"/>
      <c r="AH20" s="437"/>
      <c r="AI20" s="437"/>
      <c r="AJ20" s="437"/>
      <c r="AK20" s="437"/>
      <c r="AL20" s="437"/>
      <c r="AM20" s="437"/>
      <c r="AN20" s="437"/>
      <c r="AO20" s="437"/>
      <c r="AP20" s="437"/>
      <c r="AQ20" s="440">
        <v>2</v>
      </c>
      <c r="AR20" s="432">
        <v>93</v>
      </c>
      <c r="AS20" s="447">
        <v>7</v>
      </c>
      <c r="AT20" s="434">
        <v>1</v>
      </c>
      <c r="AU20" s="295" t="s">
        <v>351</v>
      </c>
    </row>
    <row r="21" spans="1:47" ht="30" customHeight="1" thickBot="1" x14ac:dyDescent="0.3">
      <c r="A21" s="819"/>
      <c r="B21" s="832" t="s">
        <v>8</v>
      </c>
      <c r="C21" s="833"/>
      <c r="D21" s="439"/>
      <c r="E21" s="437"/>
      <c r="F21" s="437"/>
      <c r="G21" s="437">
        <v>4</v>
      </c>
      <c r="H21" s="447"/>
      <c r="I21" s="441">
        <v>10</v>
      </c>
      <c r="J21" s="442"/>
      <c r="K21" s="442">
        <v>1</v>
      </c>
      <c r="L21" s="442">
        <v>3</v>
      </c>
      <c r="M21" s="442">
        <v>6</v>
      </c>
      <c r="N21" s="442">
        <v>3</v>
      </c>
      <c r="O21" s="442">
        <v>15</v>
      </c>
      <c r="P21" s="442">
        <v>23</v>
      </c>
      <c r="Q21" s="442">
        <v>6</v>
      </c>
      <c r="R21" s="443">
        <v>75</v>
      </c>
      <c r="S21" s="444"/>
      <c r="T21" s="445"/>
      <c r="U21" s="445"/>
      <c r="V21" s="445"/>
      <c r="W21" s="445"/>
      <c r="X21" s="445"/>
      <c r="Y21" s="445"/>
      <c r="Z21" s="445"/>
      <c r="AA21" s="437"/>
      <c r="AB21" s="437"/>
      <c r="AC21" s="437"/>
      <c r="AD21" s="437"/>
      <c r="AE21" s="437"/>
      <c r="AF21" s="437"/>
      <c r="AG21" s="437"/>
      <c r="AH21" s="437"/>
      <c r="AI21" s="437"/>
      <c r="AJ21" s="437"/>
      <c r="AK21" s="437"/>
      <c r="AL21" s="437"/>
      <c r="AM21" s="437"/>
      <c r="AN21" s="437"/>
      <c r="AO21" s="437"/>
      <c r="AP21" s="437"/>
      <c r="AQ21" s="440">
        <v>4</v>
      </c>
      <c r="AR21" s="432">
        <v>150</v>
      </c>
      <c r="AS21" s="447">
        <v>10</v>
      </c>
      <c r="AT21" s="434">
        <v>17</v>
      </c>
      <c r="AU21" s="295" t="s">
        <v>351</v>
      </c>
    </row>
    <row r="22" spans="1:47" ht="30" customHeight="1" x14ac:dyDescent="0.25">
      <c r="A22" s="819" t="s">
        <v>11</v>
      </c>
      <c r="B22" s="834" t="s">
        <v>230</v>
      </c>
      <c r="C22" s="835"/>
      <c r="D22" s="439"/>
      <c r="E22" s="437"/>
      <c r="F22" s="437"/>
      <c r="G22" s="437"/>
      <c r="H22" s="437"/>
      <c r="I22" s="430"/>
      <c r="J22" s="430"/>
      <c r="K22" s="430"/>
      <c r="L22" s="430"/>
      <c r="M22" s="430"/>
      <c r="N22" s="430"/>
      <c r="O22" s="430"/>
      <c r="P22" s="430"/>
      <c r="Q22" s="430"/>
      <c r="R22" s="446"/>
      <c r="S22" s="426">
        <v>27</v>
      </c>
      <c r="T22" s="427"/>
      <c r="U22" s="427">
        <v>5</v>
      </c>
      <c r="V22" s="427">
        <v>1</v>
      </c>
      <c r="W22" s="427"/>
      <c r="X22" s="427">
        <v>9</v>
      </c>
      <c r="Y22" s="427">
        <v>1</v>
      </c>
      <c r="Z22" s="428">
        <v>2</v>
      </c>
      <c r="AA22" s="439"/>
      <c r="AB22" s="437"/>
      <c r="AC22" s="437"/>
      <c r="AD22" s="437"/>
      <c r="AE22" s="437"/>
      <c r="AF22" s="437"/>
      <c r="AG22" s="437"/>
      <c r="AH22" s="437"/>
      <c r="AI22" s="437"/>
      <c r="AJ22" s="437"/>
      <c r="AK22" s="437"/>
      <c r="AL22" s="437"/>
      <c r="AM22" s="437"/>
      <c r="AN22" s="437"/>
      <c r="AO22" s="437"/>
      <c r="AP22" s="437"/>
      <c r="AQ22" s="440">
        <v>1</v>
      </c>
      <c r="AR22" s="432">
        <v>46</v>
      </c>
      <c r="AS22" s="433">
        <v>9</v>
      </c>
      <c r="AT22" s="434">
        <v>-25</v>
      </c>
      <c r="AU22" s="295" t="s">
        <v>352</v>
      </c>
    </row>
    <row r="23" spans="1:47" ht="30" customHeight="1" x14ac:dyDescent="0.25">
      <c r="A23" s="819"/>
      <c r="B23" s="836" t="s">
        <v>233</v>
      </c>
      <c r="C23" s="837"/>
      <c r="D23" s="439"/>
      <c r="E23" s="437"/>
      <c r="F23" s="437"/>
      <c r="G23" s="437"/>
      <c r="H23" s="437"/>
      <c r="I23" s="437"/>
      <c r="J23" s="437"/>
      <c r="K23" s="437"/>
      <c r="L23" s="437"/>
      <c r="M23" s="437"/>
      <c r="N23" s="437"/>
      <c r="O23" s="437"/>
      <c r="P23" s="437"/>
      <c r="Q23" s="437"/>
      <c r="R23" s="447"/>
      <c r="S23" s="435">
        <v>5</v>
      </c>
      <c r="T23" s="436">
        <v>95</v>
      </c>
      <c r="U23" s="437">
        <v>10</v>
      </c>
      <c r="V23" s="437">
        <v>4</v>
      </c>
      <c r="W23" s="437">
        <v>8</v>
      </c>
      <c r="X23" s="437">
        <v>19</v>
      </c>
      <c r="Y23" s="437">
        <v>35</v>
      </c>
      <c r="Z23" s="438">
        <v>2</v>
      </c>
      <c r="AA23" s="439"/>
      <c r="AB23" s="437"/>
      <c r="AC23" s="437"/>
      <c r="AD23" s="437"/>
      <c r="AE23" s="437"/>
      <c r="AF23" s="437"/>
      <c r="AG23" s="437"/>
      <c r="AH23" s="437"/>
      <c r="AI23" s="437"/>
      <c r="AJ23" s="437"/>
      <c r="AK23" s="437"/>
      <c r="AL23" s="437"/>
      <c r="AM23" s="437"/>
      <c r="AN23" s="437"/>
      <c r="AO23" s="437"/>
      <c r="AP23" s="437"/>
      <c r="AQ23" s="440">
        <v>2</v>
      </c>
      <c r="AR23" s="432">
        <v>180</v>
      </c>
      <c r="AS23" s="433">
        <v>13</v>
      </c>
      <c r="AT23" s="434">
        <v>32</v>
      </c>
      <c r="AU23" s="295" t="s">
        <v>351</v>
      </c>
    </row>
    <row r="24" spans="1:47" ht="30" customHeight="1" x14ac:dyDescent="0.25">
      <c r="A24" s="819"/>
      <c r="B24" s="836" t="s">
        <v>231</v>
      </c>
      <c r="C24" s="837"/>
      <c r="D24" s="439"/>
      <c r="E24" s="437"/>
      <c r="F24" s="437"/>
      <c r="G24" s="437"/>
      <c r="H24" s="437"/>
      <c r="I24" s="437"/>
      <c r="J24" s="437"/>
      <c r="K24" s="437"/>
      <c r="L24" s="437"/>
      <c r="M24" s="437"/>
      <c r="N24" s="437"/>
      <c r="O24" s="437"/>
      <c r="P24" s="437"/>
      <c r="Q24" s="437"/>
      <c r="R24" s="447"/>
      <c r="S24" s="435">
        <v>11</v>
      </c>
      <c r="T24" s="437">
        <v>6</v>
      </c>
      <c r="U24" s="436">
        <v>39</v>
      </c>
      <c r="V24" s="437">
        <v>1</v>
      </c>
      <c r="W24" s="437">
        <v>18</v>
      </c>
      <c r="X24" s="437">
        <v>15</v>
      </c>
      <c r="Y24" s="437">
        <v>20</v>
      </c>
      <c r="Z24" s="438"/>
      <c r="AA24" s="439"/>
      <c r="AB24" s="437"/>
      <c r="AC24" s="437"/>
      <c r="AD24" s="437"/>
      <c r="AE24" s="437"/>
      <c r="AF24" s="437"/>
      <c r="AG24" s="437"/>
      <c r="AH24" s="437"/>
      <c r="AI24" s="437"/>
      <c r="AJ24" s="437"/>
      <c r="AK24" s="437"/>
      <c r="AL24" s="437"/>
      <c r="AM24" s="437"/>
      <c r="AN24" s="437"/>
      <c r="AO24" s="437"/>
      <c r="AP24" s="437"/>
      <c r="AQ24" s="440">
        <v>4</v>
      </c>
      <c r="AR24" s="432">
        <v>114</v>
      </c>
      <c r="AS24" s="433">
        <v>9</v>
      </c>
      <c r="AT24" s="434">
        <v>-13</v>
      </c>
      <c r="AU24" s="295" t="s">
        <v>352</v>
      </c>
    </row>
    <row r="25" spans="1:47" ht="30" customHeight="1" x14ac:dyDescent="0.25">
      <c r="A25" s="819"/>
      <c r="B25" s="836" t="s">
        <v>235</v>
      </c>
      <c r="C25" s="837"/>
      <c r="D25" s="439"/>
      <c r="E25" s="437"/>
      <c r="F25" s="437"/>
      <c r="G25" s="437"/>
      <c r="H25" s="437"/>
      <c r="I25" s="437"/>
      <c r="J25" s="437">
        <v>1</v>
      </c>
      <c r="K25" s="437"/>
      <c r="L25" s="437"/>
      <c r="M25" s="437"/>
      <c r="N25" s="437"/>
      <c r="O25" s="437"/>
      <c r="P25" s="437"/>
      <c r="Q25" s="437"/>
      <c r="R25" s="447"/>
      <c r="S25" s="435">
        <v>4</v>
      </c>
      <c r="T25" s="437">
        <v>25</v>
      </c>
      <c r="U25" s="437">
        <v>11</v>
      </c>
      <c r="V25" s="436">
        <v>53</v>
      </c>
      <c r="W25" s="437">
        <v>4</v>
      </c>
      <c r="X25" s="437">
        <v>13</v>
      </c>
      <c r="Y25" s="437">
        <v>10</v>
      </c>
      <c r="Z25" s="438">
        <v>10</v>
      </c>
      <c r="AA25" s="439"/>
      <c r="AB25" s="437"/>
      <c r="AC25" s="437"/>
      <c r="AD25" s="437"/>
      <c r="AE25" s="437"/>
      <c r="AF25" s="437"/>
      <c r="AG25" s="437"/>
      <c r="AH25" s="437">
        <v>1</v>
      </c>
      <c r="AI25" s="437"/>
      <c r="AJ25" s="437"/>
      <c r="AK25" s="437"/>
      <c r="AL25" s="437">
        <v>1</v>
      </c>
      <c r="AM25" s="437"/>
      <c r="AN25" s="437"/>
      <c r="AO25" s="437"/>
      <c r="AP25" s="437"/>
      <c r="AQ25" s="440">
        <v>8</v>
      </c>
      <c r="AR25" s="432">
        <v>141</v>
      </c>
      <c r="AS25" s="433">
        <v>9</v>
      </c>
      <c r="AT25" s="434">
        <v>72</v>
      </c>
      <c r="AU25" s="295" t="s">
        <v>351</v>
      </c>
    </row>
    <row r="26" spans="1:47" ht="30" customHeight="1" x14ac:dyDescent="0.25">
      <c r="A26" s="819"/>
      <c r="B26" s="836" t="s">
        <v>234</v>
      </c>
      <c r="C26" s="837"/>
      <c r="D26" s="439"/>
      <c r="E26" s="437"/>
      <c r="F26" s="437"/>
      <c r="G26" s="437"/>
      <c r="H26" s="437"/>
      <c r="I26" s="437"/>
      <c r="J26" s="437"/>
      <c r="K26" s="437"/>
      <c r="L26" s="437"/>
      <c r="M26" s="437"/>
      <c r="N26" s="437"/>
      <c r="O26" s="437"/>
      <c r="P26" s="437"/>
      <c r="Q26" s="437"/>
      <c r="R26" s="447"/>
      <c r="S26" s="435">
        <v>5</v>
      </c>
      <c r="T26" s="437">
        <v>1</v>
      </c>
      <c r="U26" s="437">
        <v>39</v>
      </c>
      <c r="V26" s="437"/>
      <c r="W26" s="436">
        <v>145</v>
      </c>
      <c r="X26" s="437">
        <v>8</v>
      </c>
      <c r="Y26" s="437">
        <v>7</v>
      </c>
      <c r="Z26" s="438"/>
      <c r="AA26" s="439"/>
      <c r="AB26" s="437"/>
      <c r="AC26" s="437"/>
      <c r="AD26" s="437"/>
      <c r="AE26" s="437"/>
      <c r="AF26" s="437"/>
      <c r="AG26" s="437"/>
      <c r="AH26" s="437"/>
      <c r="AI26" s="437"/>
      <c r="AJ26" s="437"/>
      <c r="AK26" s="437"/>
      <c r="AL26" s="437"/>
      <c r="AM26" s="437"/>
      <c r="AN26" s="437"/>
      <c r="AO26" s="437"/>
      <c r="AP26" s="437"/>
      <c r="AQ26" s="440">
        <v>2</v>
      </c>
      <c r="AR26" s="432">
        <v>207</v>
      </c>
      <c r="AS26" s="433">
        <v>12</v>
      </c>
      <c r="AT26" s="434">
        <v>29</v>
      </c>
      <c r="AU26" s="295" t="s">
        <v>351</v>
      </c>
    </row>
    <row r="27" spans="1:47" ht="30" customHeight="1" x14ac:dyDescent="0.25">
      <c r="A27" s="819"/>
      <c r="B27" s="836" t="s">
        <v>228</v>
      </c>
      <c r="C27" s="837"/>
      <c r="D27" s="439"/>
      <c r="E27" s="437"/>
      <c r="F27" s="437"/>
      <c r="G27" s="437"/>
      <c r="H27" s="437"/>
      <c r="I27" s="437"/>
      <c r="J27" s="437">
        <v>1</v>
      </c>
      <c r="K27" s="437"/>
      <c r="L27" s="437"/>
      <c r="M27" s="437"/>
      <c r="N27" s="437"/>
      <c r="O27" s="437"/>
      <c r="P27" s="437"/>
      <c r="Q27" s="437"/>
      <c r="R27" s="447"/>
      <c r="S27" s="435">
        <v>17</v>
      </c>
      <c r="T27" s="437">
        <v>3</v>
      </c>
      <c r="U27" s="437">
        <v>15</v>
      </c>
      <c r="V27" s="437"/>
      <c r="W27" s="437">
        <v>3</v>
      </c>
      <c r="X27" s="436">
        <v>29</v>
      </c>
      <c r="Y27" s="437">
        <v>2</v>
      </c>
      <c r="Z27" s="438">
        <v>5</v>
      </c>
      <c r="AA27" s="439"/>
      <c r="AB27" s="437"/>
      <c r="AC27" s="437"/>
      <c r="AD27" s="437"/>
      <c r="AE27" s="437"/>
      <c r="AF27" s="437"/>
      <c r="AG27" s="437"/>
      <c r="AH27" s="437"/>
      <c r="AI27" s="437"/>
      <c r="AJ27" s="437"/>
      <c r="AK27" s="437"/>
      <c r="AL27" s="437"/>
      <c r="AM27" s="437"/>
      <c r="AN27" s="437"/>
      <c r="AO27" s="437"/>
      <c r="AP27" s="437"/>
      <c r="AQ27" s="440"/>
      <c r="AR27" s="432">
        <v>75</v>
      </c>
      <c r="AS27" s="433">
        <v>9</v>
      </c>
      <c r="AT27" s="434">
        <v>-31</v>
      </c>
      <c r="AU27" s="295" t="s">
        <v>352</v>
      </c>
    </row>
    <row r="28" spans="1:47" ht="30" customHeight="1" x14ac:dyDescent="0.25">
      <c r="A28" s="819"/>
      <c r="B28" s="836" t="s">
        <v>232</v>
      </c>
      <c r="C28" s="837"/>
      <c r="D28" s="439"/>
      <c r="E28" s="437"/>
      <c r="F28" s="437"/>
      <c r="G28" s="437"/>
      <c r="H28" s="437"/>
      <c r="I28" s="437"/>
      <c r="J28" s="437"/>
      <c r="K28" s="437"/>
      <c r="L28" s="437"/>
      <c r="M28" s="437"/>
      <c r="N28" s="437"/>
      <c r="O28" s="437"/>
      <c r="P28" s="437"/>
      <c r="Q28" s="437"/>
      <c r="R28" s="447"/>
      <c r="S28" s="435">
        <v>1</v>
      </c>
      <c r="T28" s="437">
        <v>13</v>
      </c>
      <c r="U28" s="437">
        <v>8</v>
      </c>
      <c r="V28" s="437">
        <v>3</v>
      </c>
      <c r="W28" s="437"/>
      <c r="X28" s="437">
        <v>5</v>
      </c>
      <c r="Y28" s="436">
        <v>34</v>
      </c>
      <c r="Z28" s="438"/>
      <c r="AA28" s="439"/>
      <c r="AB28" s="437"/>
      <c r="AC28" s="437"/>
      <c r="AD28" s="437"/>
      <c r="AE28" s="437"/>
      <c r="AF28" s="437"/>
      <c r="AG28" s="437"/>
      <c r="AH28" s="437"/>
      <c r="AI28" s="437"/>
      <c r="AJ28" s="437"/>
      <c r="AK28" s="437"/>
      <c r="AL28" s="437"/>
      <c r="AM28" s="437"/>
      <c r="AN28" s="437"/>
      <c r="AO28" s="437"/>
      <c r="AP28" s="437"/>
      <c r="AQ28" s="440">
        <v>1</v>
      </c>
      <c r="AR28" s="432">
        <v>65</v>
      </c>
      <c r="AS28" s="433">
        <v>6</v>
      </c>
      <c r="AT28" s="434">
        <v>-48</v>
      </c>
      <c r="AU28" s="295" t="s">
        <v>352</v>
      </c>
    </row>
    <row r="29" spans="1:47" ht="30" customHeight="1" thickBot="1" x14ac:dyDescent="0.3">
      <c r="A29" s="819"/>
      <c r="B29" s="836" t="s">
        <v>229</v>
      </c>
      <c r="C29" s="837"/>
      <c r="D29" s="439"/>
      <c r="E29" s="437"/>
      <c r="F29" s="437"/>
      <c r="G29" s="437"/>
      <c r="H29" s="437"/>
      <c r="I29" s="437">
        <v>3</v>
      </c>
      <c r="J29" s="437">
        <v>6</v>
      </c>
      <c r="K29" s="437">
        <v>1</v>
      </c>
      <c r="L29" s="437"/>
      <c r="M29" s="437"/>
      <c r="N29" s="437">
        <v>1</v>
      </c>
      <c r="O29" s="437"/>
      <c r="P29" s="437"/>
      <c r="Q29" s="437">
        <v>4</v>
      </c>
      <c r="R29" s="447"/>
      <c r="S29" s="441">
        <v>1</v>
      </c>
      <c r="T29" s="442"/>
      <c r="U29" s="442"/>
      <c r="V29" s="442"/>
      <c r="W29" s="442"/>
      <c r="X29" s="442">
        <v>5</v>
      </c>
      <c r="Y29" s="442">
        <v>1</v>
      </c>
      <c r="Z29" s="443">
        <v>35</v>
      </c>
      <c r="AA29" s="444"/>
      <c r="AB29" s="445"/>
      <c r="AC29" s="445"/>
      <c r="AD29" s="445"/>
      <c r="AE29" s="445"/>
      <c r="AF29" s="445"/>
      <c r="AG29" s="445"/>
      <c r="AH29" s="445"/>
      <c r="AI29" s="437"/>
      <c r="AJ29" s="437"/>
      <c r="AK29" s="437"/>
      <c r="AL29" s="437"/>
      <c r="AM29" s="437"/>
      <c r="AN29" s="437"/>
      <c r="AO29" s="437"/>
      <c r="AP29" s="437"/>
      <c r="AQ29" s="440">
        <v>25</v>
      </c>
      <c r="AR29" s="432">
        <v>82</v>
      </c>
      <c r="AS29" s="433">
        <v>10</v>
      </c>
      <c r="AT29" s="434">
        <v>12</v>
      </c>
      <c r="AU29" s="295" t="s">
        <v>351</v>
      </c>
    </row>
    <row r="30" spans="1:47" ht="30" customHeight="1" x14ac:dyDescent="0.25">
      <c r="A30" s="819" t="s">
        <v>100</v>
      </c>
      <c r="B30" s="838" t="s">
        <v>243</v>
      </c>
      <c r="C30" s="839"/>
      <c r="D30" s="439"/>
      <c r="E30" s="437"/>
      <c r="F30" s="437"/>
      <c r="G30" s="437"/>
      <c r="H30" s="437"/>
      <c r="I30" s="437"/>
      <c r="J30" s="437"/>
      <c r="K30" s="437"/>
      <c r="L30" s="437"/>
      <c r="M30" s="437"/>
      <c r="N30" s="437"/>
      <c r="O30" s="437"/>
      <c r="P30" s="437"/>
      <c r="Q30" s="437"/>
      <c r="R30" s="437"/>
      <c r="S30" s="430"/>
      <c r="T30" s="430"/>
      <c r="U30" s="430"/>
      <c r="V30" s="430"/>
      <c r="W30" s="430"/>
      <c r="X30" s="430"/>
      <c r="Y30" s="430"/>
      <c r="Z30" s="446"/>
      <c r="AA30" s="426">
        <v>68</v>
      </c>
      <c r="AB30" s="427"/>
      <c r="AC30" s="427">
        <v>1</v>
      </c>
      <c r="AD30" s="427"/>
      <c r="AE30" s="427"/>
      <c r="AF30" s="427"/>
      <c r="AG30" s="427"/>
      <c r="AH30" s="428"/>
      <c r="AI30" s="439"/>
      <c r="AJ30" s="437"/>
      <c r="AK30" s="437"/>
      <c r="AL30" s="437"/>
      <c r="AM30" s="437"/>
      <c r="AN30" s="437"/>
      <c r="AO30" s="437"/>
      <c r="AP30" s="437"/>
      <c r="AQ30" s="440">
        <v>5</v>
      </c>
      <c r="AR30" s="432">
        <v>74</v>
      </c>
      <c r="AS30" s="433">
        <v>4</v>
      </c>
      <c r="AT30" s="434">
        <v>-44</v>
      </c>
      <c r="AU30" s="295" t="s">
        <v>352</v>
      </c>
    </row>
    <row r="31" spans="1:47" ht="30" customHeight="1" x14ac:dyDescent="0.25">
      <c r="A31" s="819"/>
      <c r="B31" s="838" t="s">
        <v>239</v>
      </c>
      <c r="C31" s="839"/>
      <c r="D31" s="439"/>
      <c r="E31" s="437"/>
      <c r="F31" s="437"/>
      <c r="G31" s="437"/>
      <c r="H31" s="437"/>
      <c r="I31" s="437"/>
      <c r="J31" s="437"/>
      <c r="K31" s="437"/>
      <c r="L31" s="437"/>
      <c r="M31" s="437"/>
      <c r="N31" s="437">
        <v>1</v>
      </c>
      <c r="O31" s="437"/>
      <c r="P31" s="437"/>
      <c r="Q31" s="437"/>
      <c r="R31" s="437"/>
      <c r="S31" s="437"/>
      <c r="T31" s="437"/>
      <c r="U31" s="437"/>
      <c r="V31" s="437"/>
      <c r="W31" s="437"/>
      <c r="X31" s="437"/>
      <c r="Y31" s="437">
        <v>1</v>
      </c>
      <c r="Z31" s="447"/>
      <c r="AA31" s="435">
        <v>6</v>
      </c>
      <c r="AB31" s="436">
        <v>69</v>
      </c>
      <c r="AC31" s="437">
        <v>5</v>
      </c>
      <c r="AD31" s="437"/>
      <c r="AE31" s="437"/>
      <c r="AF31" s="437"/>
      <c r="AG31" s="437">
        <v>1</v>
      </c>
      <c r="AH31" s="438">
        <v>5</v>
      </c>
      <c r="AI31" s="439"/>
      <c r="AJ31" s="437"/>
      <c r="AK31" s="437">
        <v>6</v>
      </c>
      <c r="AL31" s="437">
        <v>2</v>
      </c>
      <c r="AM31" s="437">
        <v>1</v>
      </c>
      <c r="AN31" s="437">
        <v>1</v>
      </c>
      <c r="AO31" s="437">
        <v>1</v>
      </c>
      <c r="AP31" s="437">
        <v>4</v>
      </c>
      <c r="AQ31" s="440">
        <v>17</v>
      </c>
      <c r="AR31" s="432">
        <v>120</v>
      </c>
      <c r="AS31" s="433">
        <v>8</v>
      </c>
      <c r="AT31" s="434">
        <v>14</v>
      </c>
      <c r="AU31" s="295" t="s">
        <v>351</v>
      </c>
    </row>
    <row r="32" spans="1:47" ht="30" customHeight="1" x14ac:dyDescent="0.25">
      <c r="A32" s="819"/>
      <c r="B32" s="838" t="s">
        <v>242</v>
      </c>
      <c r="C32" s="839"/>
      <c r="D32" s="439"/>
      <c r="E32" s="437"/>
      <c r="F32" s="437"/>
      <c r="G32" s="437"/>
      <c r="H32" s="437"/>
      <c r="I32" s="437"/>
      <c r="J32" s="437"/>
      <c r="K32" s="437"/>
      <c r="L32" s="437"/>
      <c r="M32" s="437"/>
      <c r="N32" s="437"/>
      <c r="O32" s="437"/>
      <c r="P32" s="437"/>
      <c r="Q32" s="437"/>
      <c r="R32" s="437"/>
      <c r="S32" s="437"/>
      <c r="T32" s="437"/>
      <c r="U32" s="437"/>
      <c r="V32" s="437"/>
      <c r="W32" s="437"/>
      <c r="X32" s="437"/>
      <c r="Y32" s="437"/>
      <c r="Z32" s="447"/>
      <c r="AA32" s="435">
        <v>20</v>
      </c>
      <c r="AB32" s="437">
        <v>9</v>
      </c>
      <c r="AC32" s="436">
        <v>70</v>
      </c>
      <c r="AD32" s="437">
        <v>8</v>
      </c>
      <c r="AE32" s="437">
        <v>15</v>
      </c>
      <c r="AF32" s="437">
        <v>20</v>
      </c>
      <c r="AG32" s="437">
        <v>2</v>
      </c>
      <c r="AH32" s="438">
        <v>1</v>
      </c>
      <c r="AI32" s="439">
        <v>1</v>
      </c>
      <c r="AJ32" s="437"/>
      <c r="AK32" s="437">
        <v>1</v>
      </c>
      <c r="AL32" s="437"/>
      <c r="AM32" s="437"/>
      <c r="AN32" s="437"/>
      <c r="AO32" s="437">
        <v>1</v>
      </c>
      <c r="AP32" s="437">
        <v>3</v>
      </c>
      <c r="AQ32" s="440">
        <v>3</v>
      </c>
      <c r="AR32" s="432">
        <v>154</v>
      </c>
      <c r="AS32" s="433">
        <v>5</v>
      </c>
      <c r="AT32" s="434">
        <v>20</v>
      </c>
      <c r="AU32" s="295" t="s">
        <v>351</v>
      </c>
    </row>
    <row r="33" spans="1:47" ht="30" customHeight="1" x14ac:dyDescent="0.25">
      <c r="A33" s="819"/>
      <c r="B33" s="838" t="s">
        <v>240</v>
      </c>
      <c r="C33" s="839"/>
      <c r="D33" s="439"/>
      <c r="E33" s="437"/>
      <c r="F33" s="437"/>
      <c r="G33" s="437"/>
      <c r="H33" s="437"/>
      <c r="I33" s="437"/>
      <c r="J33" s="437"/>
      <c r="K33" s="437"/>
      <c r="L33" s="437"/>
      <c r="M33" s="437"/>
      <c r="N33" s="437"/>
      <c r="O33" s="437"/>
      <c r="P33" s="437"/>
      <c r="Q33" s="437"/>
      <c r="R33" s="437"/>
      <c r="S33" s="437"/>
      <c r="T33" s="437"/>
      <c r="U33" s="437"/>
      <c r="V33" s="437"/>
      <c r="W33" s="437"/>
      <c r="X33" s="437"/>
      <c r="Y33" s="437"/>
      <c r="Z33" s="447"/>
      <c r="AA33" s="435"/>
      <c r="AB33" s="437"/>
      <c r="AC33" s="437"/>
      <c r="AD33" s="436">
        <v>135</v>
      </c>
      <c r="AE33" s="437"/>
      <c r="AF33" s="437">
        <v>3</v>
      </c>
      <c r="AG33" s="437">
        <v>8</v>
      </c>
      <c r="AH33" s="438"/>
      <c r="AI33" s="439"/>
      <c r="AJ33" s="437"/>
      <c r="AK33" s="437"/>
      <c r="AL33" s="437"/>
      <c r="AM33" s="437"/>
      <c r="AN33" s="437"/>
      <c r="AO33" s="437">
        <v>1</v>
      </c>
      <c r="AP33" s="437"/>
      <c r="AQ33" s="440">
        <v>7</v>
      </c>
      <c r="AR33" s="432">
        <v>154</v>
      </c>
      <c r="AS33" s="433">
        <v>7</v>
      </c>
      <c r="AT33" s="434">
        <v>-11</v>
      </c>
      <c r="AU33" s="295" t="s">
        <v>352</v>
      </c>
    </row>
    <row r="34" spans="1:47" ht="30" customHeight="1" x14ac:dyDescent="0.25">
      <c r="A34" s="819"/>
      <c r="B34" s="838" t="s">
        <v>237</v>
      </c>
      <c r="C34" s="839"/>
      <c r="D34" s="439"/>
      <c r="E34" s="437"/>
      <c r="F34" s="437"/>
      <c r="G34" s="437"/>
      <c r="H34" s="437"/>
      <c r="I34" s="437"/>
      <c r="J34" s="437"/>
      <c r="K34" s="437"/>
      <c r="L34" s="437"/>
      <c r="M34" s="437"/>
      <c r="N34" s="437"/>
      <c r="O34" s="437"/>
      <c r="P34" s="437"/>
      <c r="Q34" s="437"/>
      <c r="R34" s="437"/>
      <c r="S34" s="437"/>
      <c r="T34" s="437"/>
      <c r="U34" s="437"/>
      <c r="V34" s="437"/>
      <c r="W34" s="437"/>
      <c r="X34" s="437"/>
      <c r="Y34" s="437"/>
      <c r="Z34" s="447"/>
      <c r="AA34" s="435">
        <v>3</v>
      </c>
      <c r="AB34" s="437">
        <v>2</v>
      </c>
      <c r="AC34" s="437">
        <v>20</v>
      </c>
      <c r="AD34" s="437">
        <v>10</v>
      </c>
      <c r="AE34" s="436">
        <v>105</v>
      </c>
      <c r="AF34" s="437">
        <v>14</v>
      </c>
      <c r="AG34" s="437">
        <v>5</v>
      </c>
      <c r="AH34" s="438"/>
      <c r="AI34" s="439"/>
      <c r="AJ34" s="437">
        <v>8</v>
      </c>
      <c r="AK34" s="437"/>
      <c r="AL34" s="437"/>
      <c r="AM34" s="437"/>
      <c r="AN34" s="437"/>
      <c r="AO34" s="437">
        <v>2</v>
      </c>
      <c r="AP34" s="437">
        <v>15</v>
      </c>
      <c r="AQ34" s="440">
        <v>6</v>
      </c>
      <c r="AR34" s="432">
        <v>190</v>
      </c>
      <c r="AS34" s="433">
        <v>9</v>
      </c>
      <c r="AT34" s="434">
        <v>10</v>
      </c>
      <c r="AU34" s="295" t="s">
        <v>351</v>
      </c>
    </row>
    <row r="35" spans="1:47" ht="30" customHeight="1" x14ac:dyDescent="0.25">
      <c r="A35" s="819"/>
      <c r="B35" s="838" t="s">
        <v>241</v>
      </c>
      <c r="C35" s="839"/>
      <c r="D35" s="439"/>
      <c r="E35" s="437"/>
      <c r="F35" s="437"/>
      <c r="G35" s="437"/>
      <c r="H35" s="437"/>
      <c r="I35" s="437"/>
      <c r="J35" s="437"/>
      <c r="K35" s="437"/>
      <c r="L35" s="437"/>
      <c r="M35" s="437"/>
      <c r="N35" s="437"/>
      <c r="O35" s="437"/>
      <c r="P35" s="437"/>
      <c r="Q35" s="437"/>
      <c r="R35" s="437"/>
      <c r="S35" s="437"/>
      <c r="T35" s="437"/>
      <c r="U35" s="437"/>
      <c r="V35" s="437"/>
      <c r="W35" s="437"/>
      <c r="X35" s="437">
        <v>1</v>
      </c>
      <c r="Y35" s="437"/>
      <c r="Z35" s="447"/>
      <c r="AA35" s="435">
        <v>19</v>
      </c>
      <c r="AB35" s="437"/>
      <c r="AC35" s="437">
        <v>23</v>
      </c>
      <c r="AD35" s="437">
        <v>6</v>
      </c>
      <c r="AE35" s="437">
        <v>42</v>
      </c>
      <c r="AF35" s="436">
        <v>116</v>
      </c>
      <c r="AG35" s="437">
        <v>3</v>
      </c>
      <c r="AH35" s="438"/>
      <c r="AI35" s="439">
        <v>1</v>
      </c>
      <c r="AJ35" s="437"/>
      <c r="AK35" s="437">
        <v>1</v>
      </c>
      <c r="AL35" s="437"/>
      <c r="AM35" s="437"/>
      <c r="AN35" s="437"/>
      <c r="AO35" s="437">
        <v>1</v>
      </c>
      <c r="AP35" s="437"/>
      <c r="AQ35" s="440">
        <v>8</v>
      </c>
      <c r="AR35" s="432">
        <v>221</v>
      </c>
      <c r="AS35" s="433">
        <v>15</v>
      </c>
      <c r="AT35" s="434">
        <v>64</v>
      </c>
      <c r="AU35" s="295" t="s">
        <v>351</v>
      </c>
    </row>
    <row r="36" spans="1:47" ht="30" customHeight="1" x14ac:dyDescent="0.25">
      <c r="A36" s="819"/>
      <c r="B36" s="838" t="s">
        <v>236</v>
      </c>
      <c r="C36" s="839"/>
      <c r="D36" s="439"/>
      <c r="E36" s="437">
        <v>1</v>
      </c>
      <c r="F36" s="437"/>
      <c r="G36" s="437"/>
      <c r="H36" s="437"/>
      <c r="I36" s="437"/>
      <c r="J36" s="437"/>
      <c r="K36" s="437"/>
      <c r="L36" s="437"/>
      <c r="M36" s="437"/>
      <c r="N36" s="437"/>
      <c r="O36" s="437"/>
      <c r="P36" s="437"/>
      <c r="Q36" s="437"/>
      <c r="R36" s="437"/>
      <c r="S36" s="437"/>
      <c r="T36" s="437"/>
      <c r="U36" s="437"/>
      <c r="V36" s="437"/>
      <c r="W36" s="437"/>
      <c r="X36" s="437"/>
      <c r="Y36" s="437"/>
      <c r="Z36" s="447"/>
      <c r="AA36" s="435"/>
      <c r="AB36" s="437"/>
      <c r="AC36" s="437"/>
      <c r="AD36" s="437">
        <v>6</v>
      </c>
      <c r="AE36" s="437">
        <v>4</v>
      </c>
      <c r="AF36" s="437"/>
      <c r="AG36" s="436">
        <v>66</v>
      </c>
      <c r="AH36" s="438"/>
      <c r="AI36" s="439"/>
      <c r="AJ36" s="437"/>
      <c r="AK36" s="437"/>
      <c r="AL36" s="437"/>
      <c r="AM36" s="437"/>
      <c r="AN36" s="437"/>
      <c r="AO36" s="437"/>
      <c r="AP36" s="437"/>
      <c r="AQ36" s="440">
        <v>48</v>
      </c>
      <c r="AR36" s="432">
        <v>125</v>
      </c>
      <c r="AS36" s="433">
        <v>9</v>
      </c>
      <c r="AT36" s="434">
        <v>33</v>
      </c>
      <c r="AU36" s="295" t="s">
        <v>351</v>
      </c>
    </row>
    <row r="37" spans="1:47" ht="30" customHeight="1" thickBot="1" x14ac:dyDescent="0.3">
      <c r="A37" s="819"/>
      <c r="B37" s="838" t="s">
        <v>238</v>
      </c>
      <c r="C37" s="839"/>
      <c r="D37" s="439"/>
      <c r="E37" s="437"/>
      <c r="F37" s="437"/>
      <c r="G37" s="437"/>
      <c r="H37" s="437"/>
      <c r="I37" s="437"/>
      <c r="J37" s="437"/>
      <c r="K37" s="437"/>
      <c r="L37" s="437"/>
      <c r="M37" s="437"/>
      <c r="N37" s="437"/>
      <c r="O37" s="437"/>
      <c r="P37" s="437"/>
      <c r="Q37" s="437"/>
      <c r="R37" s="437"/>
      <c r="S37" s="437"/>
      <c r="T37" s="437"/>
      <c r="U37" s="437"/>
      <c r="V37" s="437">
        <v>4</v>
      </c>
      <c r="W37" s="437"/>
      <c r="X37" s="437"/>
      <c r="Y37" s="437"/>
      <c r="Z37" s="447">
        <v>1</v>
      </c>
      <c r="AA37" s="441"/>
      <c r="AB37" s="442">
        <v>11</v>
      </c>
      <c r="AC37" s="442">
        <v>1</v>
      </c>
      <c r="AD37" s="442"/>
      <c r="AE37" s="442"/>
      <c r="AF37" s="442"/>
      <c r="AG37" s="442"/>
      <c r="AH37" s="443">
        <v>163</v>
      </c>
      <c r="AI37" s="444"/>
      <c r="AJ37" s="445"/>
      <c r="AK37" s="445"/>
      <c r="AL37" s="445">
        <v>1</v>
      </c>
      <c r="AM37" s="445">
        <v>1</v>
      </c>
      <c r="AN37" s="445">
        <v>2</v>
      </c>
      <c r="AO37" s="445">
        <v>2</v>
      </c>
      <c r="AP37" s="445"/>
      <c r="AQ37" s="440">
        <v>9</v>
      </c>
      <c r="AR37" s="432">
        <v>195</v>
      </c>
      <c r="AS37" s="447">
        <v>16</v>
      </c>
      <c r="AT37" s="434">
        <v>6</v>
      </c>
      <c r="AU37" s="295" t="s">
        <v>351</v>
      </c>
    </row>
    <row r="38" spans="1:47" ht="30" customHeight="1" x14ac:dyDescent="0.25">
      <c r="A38" s="819" t="s">
        <v>17</v>
      </c>
      <c r="B38" s="846" t="s">
        <v>245</v>
      </c>
      <c r="C38" s="847"/>
      <c r="D38" s="439"/>
      <c r="E38" s="437"/>
      <c r="F38" s="437"/>
      <c r="G38" s="437"/>
      <c r="H38" s="437"/>
      <c r="I38" s="437"/>
      <c r="J38" s="437"/>
      <c r="K38" s="437"/>
      <c r="L38" s="437"/>
      <c r="M38" s="437"/>
      <c r="N38" s="437">
        <v>1</v>
      </c>
      <c r="O38" s="437"/>
      <c r="P38" s="437"/>
      <c r="Q38" s="437"/>
      <c r="R38" s="437"/>
      <c r="S38" s="437"/>
      <c r="T38" s="437">
        <v>1</v>
      </c>
      <c r="U38" s="437"/>
      <c r="V38" s="437"/>
      <c r="W38" s="437"/>
      <c r="X38" s="437"/>
      <c r="Y38" s="437"/>
      <c r="Z38" s="437"/>
      <c r="AA38" s="430"/>
      <c r="AB38" s="430">
        <v>2</v>
      </c>
      <c r="AC38" s="430"/>
      <c r="AD38" s="430"/>
      <c r="AE38" s="430">
        <v>1</v>
      </c>
      <c r="AF38" s="430"/>
      <c r="AG38" s="430"/>
      <c r="AH38" s="446">
        <v>2</v>
      </c>
      <c r="AI38" s="426">
        <v>50</v>
      </c>
      <c r="AJ38" s="427">
        <v>33</v>
      </c>
      <c r="AK38" s="427">
        <v>4</v>
      </c>
      <c r="AL38" s="427">
        <v>6</v>
      </c>
      <c r="AM38" s="427">
        <v>2</v>
      </c>
      <c r="AN38" s="427">
        <v>1</v>
      </c>
      <c r="AO38" s="427">
        <v>4</v>
      </c>
      <c r="AP38" s="428">
        <v>2</v>
      </c>
      <c r="AQ38" s="450">
        <v>31</v>
      </c>
      <c r="AR38" s="432">
        <v>140</v>
      </c>
      <c r="AS38" s="433">
        <v>8</v>
      </c>
      <c r="AT38" s="434">
        <v>43</v>
      </c>
      <c r="AU38" s="295" t="s">
        <v>351</v>
      </c>
    </row>
    <row r="39" spans="1:47" ht="30" customHeight="1" x14ac:dyDescent="0.25">
      <c r="A39" s="819"/>
      <c r="B39" s="846" t="s">
        <v>244</v>
      </c>
      <c r="C39" s="847"/>
      <c r="D39" s="439"/>
      <c r="E39" s="437"/>
      <c r="F39" s="437"/>
      <c r="G39" s="437"/>
      <c r="H39" s="437"/>
      <c r="I39" s="437"/>
      <c r="J39" s="437"/>
      <c r="K39" s="437"/>
      <c r="L39" s="437"/>
      <c r="M39" s="437"/>
      <c r="N39" s="437"/>
      <c r="O39" s="437"/>
      <c r="P39" s="437"/>
      <c r="Q39" s="437"/>
      <c r="R39" s="437"/>
      <c r="S39" s="437"/>
      <c r="T39" s="437"/>
      <c r="U39" s="437"/>
      <c r="V39" s="437"/>
      <c r="W39" s="437"/>
      <c r="X39" s="437"/>
      <c r="Y39" s="437"/>
      <c r="Z39" s="437">
        <v>1</v>
      </c>
      <c r="AA39" s="437"/>
      <c r="AB39" s="437"/>
      <c r="AC39" s="437">
        <v>1</v>
      </c>
      <c r="AD39" s="437"/>
      <c r="AE39" s="437">
        <v>2</v>
      </c>
      <c r="AF39" s="437"/>
      <c r="AG39" s="437">
        <v>2</v>
      </c>
      <c r="AH39" s="447"/>
      <c r="AI39" s="435">
        <v>28</v>
      </c>
      <c r="AJ39" s="436">
        <v>41</v>
      </c>
      <c r="AK39" s="437">
        <v>1</v>
      </c>
      <c r="AL39" s="437">
        <v>2</v>
      </c>
      <c r="AM39" s="437"/>
      <c r="AN39" s="437">
        <v>1</v>
      </c>
      <c r="AO39" s="437">
        <v>1</v>
      </c>
      <c r="AP39" s="438">
        <v>15</v>
      </c>
      <c r="AQ39" s="450">
        <v>29</v>
      </c>
      <c r="AR39" s="432">
        <v>124</v>
      </c>
      <c r="AS39" s="433">
        <v>10</v>
      </c>
      <c r="AT39" s="434">
        <v>15</v>
      </c>
      <c r="AU39" s="295" t="s">
        <v>351</v>
      </c>
    </row>
    <row r="40" spans="1:47" ht="30" customHeight="1" x14ac:dyDescent="0.25">
      <c r="A40" s="819"/>
      <c r="B40" s="846" t="s">
        <v>249</v>
      </c>
      <c r="C40" s="847"/>
      <c r="D40" s="439"/>
      <c r="E40" s="437"/>
      <c r="F40" s="437"/>
      <c r="G40" s="437"/>
      <c r="H40" s="437"/>
      <c r="I40" s="437"/>
      <c r="J40" s="437"/>
      <c r="K40" s="437"/>
      <c r="L40" s="437"/>
      <c r="M40" s="437"/>
      <c r="N40" s="437"/>
      <c r="O40" s="437"/>
      <c r="P40" s="437"/>
      <c r="Q40" s="437"/>
      <c r="R40" s="437"/>
      <c r="S40" s="437"/>
      <c r="T40" s="437"/>
      <c r="U40" s="437"/>
      <c r="V40" s="437"/>
      <c r="W40" s="437"/>
      <c r="X40" s="437"/>
      <c r="Y40" s="437">
        <v>1</v>
      </c>
      <c r="Z40" s="437"/>
      <c r="AA40" s="437"/>
      <c r="AB40" s="437">
        <v>3</v>
      </c>
      <c r="AC40" s="437">
        <v>1</v>
      </c>
      <c r="AD40" s="437"/>
      <c r="AE40" s="437">
        <v>1</v>
      </c>
      <c r="AF40" s="437"/>
      <c r="AG40" s="437"/>
      <c r="AH40" s="447">
        <v>6</v>
      </c>
      <c r="AI40" s="435">
        <v>2</v>
      </c>
      <c r="AJ40" s="437">
        <v>1</v>
      </c>
      <c r="AK40" s="436">
        <v>146</v>
      </c>
      <c r="AL40" s="437">
        <v>60</v>
      </c>
      <c r="AM40" s="437">
        <v>20</v>
      </c>
      <c r="AN40" s="437">
        <v>39</v>
      </c>
      <c r="AO40" s="437">
        <v>23</v>
      </c>
      <c r="AP40" s="438">
        <v>7</v>
      </c>
      <c r="AQ40" s="450">
        <v>10</v>
      </c>
      <c r="AR40" s="432">
        <v>320</v>
      </c>
      <c r="AS40" s="433">
        <v>15</v>
      </c>
      <c r="AT40" s="434">
        <v>69</v>
      </c>
      <c r="AU40" s="295" t="s">
        <v>351</v>
      </c>
    </row>
    <row r="41" spans="1:47" ht="30" customHeight="1" x14ac:dyDescent="0.25">
      <c r="A41" s="819"/>
      <c r="B41" s="846" t="s">
        <v>246</v>
      </c>
      <c r="C41" s="847"/>
      <c r="D41" s="439"/>
      <c r="E41" s="437"/>
      <c r="F41" s="437"/>
      <c r="G41" s="437"/>
      <c r="H41" s="437"/>
      <c r="I41" s="437"/>
      <c r="J41" s="437"/>
      <c r="K41" s="437">
        <v>1</v>
      </c>
      <c r="L41" s="437"/>
      <c r="M41" s="437"/>
      <c r="N41" s="437"/>
      <c r="O41" s="437"/>
      <c r="P41" s="437"/>
      <c r="Q41" s="437"/>
      <c r="R41" s="437"/>
      <c r="S41" s="437"/>
      <c r="T41" s="437">
        <v>2</v>
      </c>
      <c r="U41" s="437"/>
      <c r="V41" s="437">
        <v>1</v>
      </c>
      <c r="W41" s="437"/>
      <c r="X41" s="437"/>
      <c r="Y41" s="437">
        <v>1</v>
      </c>
      <c r="Z41" s="437">
        <v>4</v>
      </c>
      <c r="AA41" s="437"/>
      <c r="AB41" s="437">
        <v>1</v>
      </c>
      <c r="AC41" s="437">
        <v>1</v>
      </c>
      <c r="AD41" s="437"/>
      <c r="AE41" s="437"/>
      <c r="AF41" s="437"/>
      <c r="AG41" s="437"/>
      <c r="AH41" s="447">
        <v>3</v>
      </c>
      <c r="AI41" s="435">
        <v>7</v>
      </c>
      <c r="AJ41" s="437">
        <v>1</v>
      </c>
      <c r="AK41" s="437">
        <v>32</v>
      </c>
      <c r="AL41" s="436">
        <v>126</v>
      </c>
      <c r="AM41" s="437">
        <v>12</v>
      </c>
      <c r="AN41" s="437">
        <v>9</v>
      </c>
      <c r="AO41" s="437">
        <v>6</v>
      </c>
      <c r="AP41" s="438">
        <v>6</v>
      </c>
      <c r="AQ41" s="450">
        <v>12</v>
      </c>
      <c r="AR41" s="432">
        <v>225</v>
      </c>
      <c r="AS41" s="433">
        <v>20</v>
      </c>
      <c r="AT41" s="434">
        <v>-9</v>
      </c>
      <c r="AU41" s="295" t="s">
        <v>352</v>
      </c>
    </row>
    <row r="42" spans="1:47" ht="30" customHeight="1" x14ac:dyDescent="0.25">
      <c r="A42" s="819"/>
      <c r="B42" s="846" t="s">
        <v>247</v>
      </c>
      <c r="C42" s="847"/>
      <c r="D42" s="439"/>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v>1</v>
      </c>
      <c r="AD42" s="437"/>
      <c r="AE42" s="437"/>
      <c r="AF42" s="437"/>
      <c r="AG42" s="437"/>
      <c r="AH42" s="447">
        <v>2</v>
      </c>
      <c r="AI42" s="435"/>
      <c r="AJ42" s="437"/>
      <c r="AK42" s="437">
        <v>10</v>
      </c>
      <c r="AL42" s="437">
        <v>6</v>
      </c>
      <c r="AM42" s="436">
        <v>67</v>
      </c>
      <c r="AN42" s="437">
        <v>12</v>
      </c>
      <c r="AO42" s="437">
        <v>1</v>
      </c>
      <c r="AP42" s="438">
        <v>3</v>
      </c>
      <c r="AQ42" s="450">
        <v>2</v>
      </c>
      <c r="AR42" s="432">
        <v>104</v>
      </c>
      <c r="AS42" s="433">
        <v>7</v>
      </c>
      <c r="AT42" s="434">
        <v>-16</v>
      </c>
      <c r="AU42" s="295" t="s">
        <v>352</v>
      </c>
    </row>
    <row r="43" spans="1:47" ht="30" customHeight="1" x14ac:dyDescent="0.25">
      <c r="A43" s="819"/>
      <c r="B43" s="846" t="s">
        <v>250</v>
      </c>
      <c r="C43" s="847"/>
      <c r="D43" s="439"/>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47"/>
      <c r="AI43" s="435"/>
      <c r="AJ43" s="437"/>
      <c r="AK43" s="437">
        <v>7</v>
      </c>
      <c r="AL43" s="437">
        <v>1</v>
      </c>
      <c r="AM43" s="437">
        <v>6</v>
      </c>
      <c r="AN43" s="436">
        <v>24</v>
      </c>
      <c r="AO43" s="437"/>
      <c r="AP43" s="438"/>
      <c r="AQ43" s="450"/>
      <c r="AR43" s="432">
        <v>38</v>
      </c>
      <c r="AS43" s="433">
        <v>2</v>
      </c>
      <c r="AT43" s="434">
        <v>-62</v>
      </c>
      <c r="AU43" s="295" t="s">
        <v>352</v>
      </c>
    </row>
    <row r="44" spans="1:47" ht="30" customHeight="1" x14ac:dyDescent="0.25">
      <c r="A44" s="819"/>
      <c r="B44" s="846" t="s">
        <v>248</v>
      </c>
      <c r="C44" s="847"/>
      <c r="D44" s="439"/>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v>2</v>
      </c>
      <c r="AC44" s="437">
        <v>1</v>
      </c>
      <c r="AD44" s="437"/>
      <c r="AE44" s="437"/>
      <c r="AF44" s="437"/>
      <c r="AG44" s="437"/>
      <c r="AH44" s="447">
        <v>1</v>
      </c>
      <c r="AI44" s="435"/>
      <c r="AJ44" s="437">
        <v>1</v>
      </c>
      <c r="AK44" s="437">
        <v>6</v>
      </c>
      <c r="AL44" s="437">
        <v>1</v>
      </c>
      <c r="AM44" s="437">
        <v>1</v>
      </c>
      <c r="AN44" s="437"/>
      <c r="AO44" s="436">
        <v>87</v>
      </c>
      <c r="AP44" s="438">
        <v>13</v>
      </c>
      <c r="AQ44" s="450"/>
      <c r="AR44" s="432">
        <v>113</v>
      </c>
      <c r="AS44" s="447">
        <v>6</v>
      </c>
      <c r="AT44" s="434">
        <v>-63</v>
      </c>
      <c r="AU44" s="295" t="s">
        <v>352</v>
      </c>
    </row>
    <row r="45" spans="1:47" ht="30" customHeight="1" thickBot="1" x14ac:dyDescent="0.3">
      <c r="A45" s="819"/>
      <c r="B45" s="846" t="s">
        <v>287</v>
      </c>
      <c r="C45" s="847"/>
      <c r="D45" s="439"/>
      <c r="E45" s="437"/>
      <c r="F45" s="437"/>
      <c r="G45" s="437"/>
      <c r="H45" s="437"/>
      <c r="I45" s="437"/>
      <c r="J45" s="437"/>
      <c r="K45" s="437"/>
      <c r="L45" s="437"/>
      <c r="M45" s="437"/>
      <c r="N45" s="437"/>
      <c r="O45" s="437"/>
      <c r="P45" s="437"/>
      <c r="Q45" s="437"/>
      <c r="R45" s="437"/>
      <c r="S45" s="437"/>
      <c r="T45" s="437">
        <v>2</v>
      </c>
      <c r="U45" s="437"/>
      <c r="V45" s="437">
        <v>2</v>
      </c>
      <c r="W45" s="437"/>
      <c r="X45" s="437"/>
      <c r="Y45" s="437"/>
      <c r="Z45" s="437"/>
      <c r="AA45" s="437">
        <v>2</v>
      </c>
      <c r="AB45" s="437">
        <v>7</v>
      </c>
      <c r="AC45" s="437">
        <v>9</v>
      </c>
      <c r="AD45" s="437"/>
      <c r="AE45" s="437">
        <v>10</v>
      </c>
      <c r="AF45" s="437">
        <v>4</v>
      </c>
      <c r="AG45" s="437">
        <v>5</v>
      </c>
      <c r="AH45" s="447">
        <v>5</v>
      </c>
      <c r="AI45" s="441">
        <v>5</v>
      </c>
      <c r="AJ45" s="442">
        <v>21</v>
      </c>
      <c r="AK45" s="442">
        <v>37</v>
      </c>
      <c r="AL45" s="442">
        <v>28</v>
      </c>
      <c r="AM45" s="442">
        <v>10</v>
      </c>
      <c r="AN45" s="442">
        <v>11</v>
      </c>
      <c r="AO45" s="442">
        <v>46</v>
      </c>
      <c r="AP45" s="443">
        <v>137</v>
      </c>
      <c r="AQ45" s="450">
        <v>18</v>
      </c>
      <c r="AR45" s="432">
        <v>359</v>
      </c>
      <c r="AS45" s="447">
        <v>15</v>
      </c>
      <c r="AT45" s="434">
        <v>154</v>
      </c>
      <c r="AU45" s="295" t="s">
        <v>351</v>
      </c>
    </row>
    <row r="46" spans="1:47" ht="37.5" customHeight="1" x14ac:dyDescent="0.25">
      <c r="A46" s="840" t="s">
        <v>107</v>
      </c>
      <c r="B46" s="841"/>
      <c r="C46" s="842"/>
      <c r="D46" s="451">
        <v>101</v>
      </c>
      <c r="E46" s="452">
        <v>141</v>
      </c>
      <c r="F46" s="452">
        <v>58</v>
      </c>
      <c r="G46" s="452">
        <v>80</v>
      </c>
      <c r="H46" s="452">
        <v>116</v>
      </c>
      <c r="I46" s="452">
        <v>77</v>
      </c>
      <c r="J46" s="452">
        <v>66</v>
      </c>
      <c r="K46" s="452">
        <v>30</v>
      </c>
      <c r="L46" s="452">
        <v>56</v>
      </c>
      <c r="M46" s="452">
        <v>49</v>
      </c>
      <c r="N46" s="452">
        <v>192</v>
      </c>
      <c r="O46" s="452">
        <v>88</v>
      </c>
      <c r="P46" s="452">
        <v>139</v>
      </c>
      <c r="Q46" s="452">
        <v>92</v>
      </c>
      <c r="R46" s="452">
        <v>133</v>
      </c>
      <c r="S46" s="452">
        <v>71</v>
      </c>
      <c r="T46" s="452">
        <v>148</v>
      </c>
      <c r="U46" s="452">
        <v>127</v>
      </c>
      <c r="V46" s="452">
        <v>69</v>
      </c>
      <c r="W46" s="452">
        <v>178</v>
      </c>
      <c r="X46" s="452">
        <v>106</v>
      </c>
      <c r="Y46" s="452">
        <v>113</v>
      </c>
      <c r="Z46" s="452">
        <v>70</v>
      </c>
      <c r="AA46" s="452">
        <v>118</v>
      </c>
      <c r="AB46" s="452">
        <v>106</v>
      </c>
      <c r="AC46" s="452">
        <v>134</v>
      </c>
      <c r="AD46" s="452">
        <v>165</v>
      </c>
      <c r="AE46" s="452">
        <v>180</v>
      </c>
      <c r="AF46" s="452">
        <v>157</v>
      </c>
      <c r="AG46" s="452">
        <v>92</v>
      </c>
      <c r="AH46" s="452">
        <v>189</v>
      </c>
      <c r="AI46" s="453">
        <v>97</v>
      </c>
      <c r="AJ46" s="453">
        <v>109</v>
      </c>
      <c r="AK46" s="453">
        <v>251</v>
      </c>
      <c r="AL46" s="453">
        <v>234</v>
      </c>
      <c r="AM46" s="453">
        <v>120</v>
      </c>
      <c r="AN46" s="453">
        <v>100</v>
      </c>
      <c r="AO46" s="453">
        <v>176</v>
      </c>
      <c r="AP46" s="453">
        <v>205</v>
      </c>
      <c r="AQ46" s="454">
        <v>414</v>
      </c>
      <c r="AR46" s="452">
        <v>5147</v>
      </c>
      <c r="AS46" s="452">
        <v>346</v>
      </c>
      <c r="AT46" s="455"/>
    </row>
    <row r="47" spans="1:47" ht="15" customHeight="1" x14ac:dyDescent="0.25">
      <c r="A47" s="843" t="s">
        <v>353</v>
      </c>
      <c r="B47" s="843"/>
      <c r="C47" s="843"/>
      <c r="D47" s="483"/>
      <c r="E47" s="533"/>
      <c r="F47" s="483"/>
      <c r="G47" s="533"/>
      <c r="H47" s="483"/>
      <c r="I47" s="533"/>
      <c r="J47" s="483"/>
      <c r="K47" s="533"/>
      <c r="L47" s="483"/>
      <c r="M47" s="533"/>
      <c r="N47" s="483"/>
      <c r="O47" s="533"/>
      <c r="P47" s="483"/>
      <c r="Q47" s="533"/>
      <c r="R47" s="483"/>
      <c r="S47" s="533"/>
      <c r="T47" s="483"/>
      <c r="U47" s="533"/>
      <c r="V47" s="483"/>
      <c r="W47" s="533"/>
      <c r="X47" s="483"/>
      <c r="Y47" s="533"/>
      <c r="Z47" s="483"/>
      <c r="AA47" s="533"/>
      <c r="AB47" s="483"/>
      <c r="AC47" s="533"/>
      <c r="AD47" s="483"/>
      <c r="AE47" s="533"/>
      <c r="AF47" s="483"/>
      <c r="AG47" s="533"/>
      <c r="AH47" s="483"/>
      <c r="AI47" s="533"/>
      <c r="AJ47" s="483"/>
      <c r="AK47" s="533"/>
      <c r="AL47" s="483"/>
      <c r="AM47" s="533"/>
      <c r="AN47" s="483"/>
      <c r="AO47" s="533"/>
      <c r="AP47" s="483"/>
      <c r="AQ47" s="456"/>
    </row>
    <row r="48" spans="1:47" ht="30" customHeight="1" x14ac:dyDescent="0.25">
      <c r="A48" s="843"/>
      <c r="B48" s="843"/>
      <c r="C48" s="843"/>
      <c r="D48" s="457">
        <v>0.19801980198019803</v>
      </c>
      <c r="E48" s="457">
        <v>3.5460992907801421E-2</v>
      </c>
      <c r="F48" s="457">
        <v>0.15517241379310345</v>
      </c>
      <c r="G48" s="457">
        <v>0.4375</v>
      </c>
      <c r="H48" s="457">
        <v>0.1206896551724138</v>
      </c>
      <c r="I48" s="457">
        <v>0.63636363636363635</v>
      </c>
      <c r="J48" s="457">
        <v>0.22727272727272727</v>
      </c>
      <c r="K48" s="457">
        <v>0.53333333333333333</v>
      </c>
      <c r="L48" s="457">
        <v>0.4642857142857143</v>
      </c>
      <c r="M48" s="458">
        <v>1</v>
      </c>
      <c r="N48" s="457">
        <v>0.36979166666666669</v>
      </c>
      <c r="O48" s="457">
        <v>0.47727272727272729</v>
      </c>
      <c r="P48" s="457">
        <v>0.43884892086330934</v>
      </c>
      <c r="Q48" s="457">
        <v>0.45652173913043476</v>
      </c>
      <c r="R48" s="457">
        <v>0.43609022556390975</v>
      </c>
      <c r="S48" s="457">
        <v>0.61971830985915488</v>
      </c>
      <c r="T48" s="457">
        <v>0.35810810810810811</v>
      </c>
      <c r="U48" s="457">
        <v>0.69291338582677164</v>
      </c>
      <c r="V48" s="457">
        <v>0.2318840579710145</v>
      </c>
      <c r="W48" s="457">
        <v>0.1853932584269663</v>
      </c>
      <c r="X48" s="457">
        <v>0.72641509433962259</v>
      </c>
      <c r="Y48" s="457">
        <v>0.69911504424778759</v>
      </c>
      <c r="Z48" s="457">
        <v>0.5</v>
      </c>
      <c r="AA48" s="457">
        <v>0.42372881355932202</v>
      </c>
      <c r="AB48" s="457">
        <v>0.34905660377358488</v>
      </c>
      <c r="AC48" s="457">
        <v>0.47761194029850745</v>
      </c>
      <c r="AD48" s="457">
        <v>0.18181818181818182</v>
      </c>
      <c r="AE48" s="457">
        <v>0.41666666666666669</v>
      </c>
      <c r="AF48" s="457">
        <v>0.26114649681528662</v>
      </c>
      <c r="AG48" s="457">
        <v>0.28260869565217389</v>
      </c>
      <c r="AH48" s="457">
        <v>0.13756613756613756</v>
      </c>
      <c r="AI48" s="457">
        <v>0.4845360824742268</v>
      </c>
      <c r="AJ48" s="457">
        <v>0.62385321100917435</v>
      </c>
      <c r="AK48" s="457">
        <v>0.41832669322709165</v>
      </c>
      <c r="AL48" s="457">
        <v>0.46153846153846156</v>
      </c>
      <c r="AM48" s="457">
        <v>0.44166666666666665</v>
      </c>
      <c r="AN48" s="457">
        <v>0.76</v>
      </c>
      <c r="AO48" s="457">
        <v>0.50568181818181823</v>
      </c>
      <c r="AP48" s="457">
        <v>0.33170731707317075</v>
      </c>
      <c r="AQ48" s="437" t="s">
        <v>101</v>
      </c>
      <c r="AR48" s="459">
        <v>0.40143672089583776</v>
      </c>
      <c r="AS48" s="460"/>
    </row>
    <row r="49" spans="1:45" ht="11.25" customHeight="1" x14ac:dyDescent="0.25">
      <c r="A49" s="843"/>
      <c r="B49" s="843"/>
      <c r="C49" s="843"/>
      <c r="D49" s="461"/>
      <c r="E49" s="462"/>
      <c r="F49" s="461"/>
      <c r="G49" s="462"/>
      <c r="H49" s="461"/>
      <c r="I49" s="462"/>
      <c r="J49" s="461"/>
      <c r="K49" s="462"/>
      <c r="L49" s="461"/>
      <c r="M49" s="462"/>
      <c r="N49" s="461"/>
      <c r="O49" s="462"/>
      <c r="P49" s="461"/>
      <c r="Q49" s="462"/>
      <c r="R49" s="461"/>
      <c r="S49" s="462"/>
      <c r="T49" s="461"/>
      <c r="U49" s="462"/>
      <c r="V49" s="461"/>
      <c r="W49" s="462"/>
      <c r="X49" s="461"/>
      <c r="Y49" s="462"/>
      <c r="Z49" s="461"/>
      <c r="AA49" s="462"/>
      <c r="AB49" s="461"/>
      <c r="AC49" s="462"/>
      <c r="AD49" s="461"/>
      <c r="AE49" s="462"/>
      <c r="AF49" s="461"/>
      <c r="AG49" s="462"/>
      <c r="AH49" s="461"/>
      <c r="AI49" s="462"/>
      <c r="AJ49" s="461"/>
      <c r="AK49" s="462"/>
      <c r="AL49" s="461"/>
      <c r="AM49" s="462"/>
      <c r="AN49" s="461"/>
      <c r="AO49" s="462"/>
      <c r="AP49" s="461"/>
      <c r="AQ49" s="463"/>
      <c r="AR49" s="464"/>
      <c r="AS49" s="465"/>
    </row>
    <row r="50" spans="1:45" ht="8.25" customHeight="1" x14ac:dyDescent="0.25">
      <c r="A50" s="863" t="s">
        <v>108</v>
      </c>
      <c r="B50" s="863"/>
      <c r="C50" s="863"/>
      <c r="D50" s="461"/>
      <c r="E50" s="462"/>
      <c r="F50" s="461"/>
      <c r="G50" s="462"/>
      <c r="H50" s="461"/>
      <c r="I50" s="462"/>
      <c r="J50" s="461"/>
      <c r="K50" s="462"/>
      <c r="L50" s="461"/>
      <c r="M50" s="462"/>
      <c r="N50" s="461"/>
      <c r="O50" s="462"/>
      <c r="P50" s="461"/>
      <c r="Q50" s="462"/>
      <c r="R50" s="461"/>
      <c r="S50" s="462"/>
      <c r="T50" s="461"/>
      <c r="U50" s="462"/>
      <c r="V50" s="461"/>
      <c r="W50" s="462"/>
      <c r="X50" s="461"/>
      <c r="Y50" s="462"/>
      <c r="Z50" s="461"/>
      <c r="AA50" s="462"/>
      <c r="AB50" s="461"/>
      <c r="AC50" s="462"/>
      <c r="AD50" s="461"/>
      <c r="AE50" s="462"/>
      <c r="AF50" s="461"/>
      <c r="AG50" s="462"/>
      <c r="AH50" s="461"/>
      <c r="AI50" s="462"/>
      <c r="AJ50" s="461"/>
      <c r="AK50" s="462"/>
      <c r="AL50" s="461"/>
      <c r="AM50" s="462"/>
      <c r="AN50" s="461"/>
      <c r="AO50" s="462"/>
      <c r="AP50" s="461"/>
      <c r="AQ50" s="463"/>
      <c r="AR50" s="464"/>
      <c r="AS50" s="460"/>
    </row>
    <row r="51" spans="1:45" ht="30" customHeight="1" x14ac:dyDescent="0.25">
      <c r="A51" s="865"/>
      <c r="B51" s="865"/>
      <c r="C51" s="865"/>
      <c r="D51" s="845">
        <v>0.94354838709677424</v>
      </c>
      <c r="E51" s="845"/>
      <c r="F51" s="845"/>
      <c r="G51" s="845"/>
      <c r="H51" s="845"/>
      <c r="I51" s="845">
        <v>0.93275488069414314</v>
      </c>
      <c r="J51" s="845"/>
      <c r="K51" s="845"/>
      <c r="L51" s="845"/>
      <c r="M51" s="845"/>
      <c r="N51" s="845"/>
      <c r="O51" s="845"/>
      <c r="P51" s="845"/>
      <c r="Q51" s="845"/>
      <c r="R51" s="845"/>
      <c r="S51" s="845">
        <v>0.96145124716553287</v>
      </c>
      <c r="T51" s="845"/>
      <c r="U51" s="845"/>
      <c r="V51" s="845"/>
      <c r="W51" s="845"/>
      <c r="X51" s="845"/>
      <c r="Y51" s="845"/>
      <c r="Z51" s="845"/>
      <c r="AA51" s="845">
        <v>0.9333917616126205</v>
      </c>
      <c r="AB51" s="845"/>
      <c r="AC51" s="845"/>
      <c r="AD51" s="845"/>
      <c r="AE51" s="845"/>
      <c r="AF51" s="845"/>
      <c r="AG51" s="845"/>
      <c r="AH51" s="845"/>
      <c r="AI51" s="845">
        <v>0.95123839009287925</v>
      </c>
      <c r="AJ51" s="845"/>
      <c r="AK51" s="845"/>
      <c r="AL51" s="845"/>
      <c r="AM51" s="845"/>
      <c r="AN51" s="845"/>
      <c r="AO51" s="845"/>
      <c r="AP51" s="845"/>
      <c r="AQ51" s="437" t="s">
        <v>101</v>
      </c>
      <c r="AR51" s="466">
        <v>0.94443270652862876</v>
      </c>
    </row>
    <row r="52" spans="1:45" ht="7.5" customHeight="1" x14ac:dyDescent="0.25">
      <c r="A52" s="868"/>
      <c r="B52" s="868"/>
      <c r="C52" s="868"/>
      <c r="D52" s="467"/>
      <c r="E52" s="468"/>
      <c r="F52" s="467"/>
      <c r="G52" s="468"/>
      <c r="H52" s="467"/>
      <c r="I52" s="468"/>
      <c r="J52" s="467"/>
      <c r="K52" s="468"/>
      <c r="L52" s="467"/>
      <c r="M52" s="468"/>
      <c r="N52" s="467"/>
      <c r="O52" s="468"/>
      <c r="P52" s="467"/>
      <c r="Q52" s="468"/>
      <c r="R52" s="467"/>
      <c r="S52" s="468"/>
      <c r="T52" s="467"/>
      <c r="U52" s="468"/>
      <c r="V52" s="467"/>
      <c r="W52" s="468"/>
      <c r="X52" s="467"/>
      <c r="Y52" s="468"/>
      <c r="Z52" s="467"/>
      <c r="AA52" s="468"/>
      <c r="AB52" s="467"/>
      <c r="AC52" s="468"/>
      <c r="AD52" s="467"/>
      <c r="AE52" s="468"/>
      <c r="AF52" s="467"/>
      <c r="AG52" s="468"/>
      <c r="AH52" s="467"/>
      <c r="AI52" s="468"/>
      <c r="AJ52" s="467"/>
      <c r="AK52" s="468"/>
      <c r="AL52" s="467"/>
      <c r="AM52" s="468"/>
      <c r="AN52" s="467"/>
      <c r="AO52" s="468"/>
      <c r="AP52" s="467"/>
      <c r="AQ52" s="463"/>
      <c r="AR52" s="469"/>
    </row>
    <row r="53" spans="1:45" ht="9" customHeight="1" x14ac:dyDescent="0.25">
      <c r="A53" s="862" t="s">
        <v>109</v>
      </c>
      <c r="B53" s="863"/>
      <c r="C53" s="863"/>
      <c r="D53" s="467"/>
      <c r="E53" s="468"/>
      <c r="F53" s="467"/>
      <c r="G53" s="468"/>
      <c r="H53" s="467"/>
      <c r="I53" s="468"/>
      <c r="J53" s="467"/>
      <c r="K53" s="468"/>
      <c r="L53" s="467"/>
      <c r="M53" s="468"/>
      <c r="N53" s="467"/>
      <c r="O53" s="468"/>
      <c r="P53" s="467"/>
      <c r="Q53" s="468"/>
      <c r="R53" s="467"/>
      <c r="S53" s="468"/>
      <c r="T53" s="467"/>
      <c r="U53" s="468"/>
      <c r="V53" s="467"/>
      <c r="W53" s="468"/>
      <c r="X53" s="467"/>
      <c r="Y53" s="468"/>
      <c r="Z53" s="467"/>
      <c r="AA53" s="468"/>
      <c r="AB53" s="467"/>
      <c r="AC53" s="468"/>
      <c r="AD53" s="467"/>
      <c r="AE53" s="468"/>
      <c r="AF53" s="467"/>
      <c r="AG53" s="468"/>
      <c r="AH53" s="467"/>
      <c r="AI53" s="468"/>
      <c r="AJ53" s="467"/>
      <c r="AK53" s="468"/>
      <c r="AL53" s="467"/>
      <c r="AM53" s="468"/>
      <c r="AN53" s="467"/>
      <c r="AO53" s="468"/>
      <c r="AP53" s="467"/>
      <c r="AQ53" s="463"/>
      <c r="AR53" s="469"/>
    </row>
    <row r="54" spans="1:45" ht="30" customHeight="1" x14ac:dyDescent="0.25">
      <c r="A54" s="864"/>
      <c r="B54" s="865"/>
      <c r="C54" s="866"/>
      <c r="D54" s="470">
        <v>65</v>
      </c>
      <c r="E54" s="470">
        <v>10</v>
      </c>
      <c r="F54" s="470">
        <v>19</v>
      </c>
      <c r="G54" s="470">
        <v>72</v>
      </c>
      <c r="H54" s="470">
        <v>6</v>
      </c>
      <c r="I54" s="470">
        <v>74</v>
      </c>
      <c r="J54" s="470">
        <v>2</v>
      </c>
      <c r="K54" s="470">
        <v>84</v>
      </c>
      <c r="L54" s="470">
        <v>82</v>
      </c>
      <c r="M54" s="470">
        <v>134</v>
      </c>
      <c r="N54" s="470">
        <v>10</v>
      </c>
      <c r="O54" s="470">
        <v>48</v>
      </c>
      <c r="P54" s="470">
        <v>106</v>
      </c>
      <c r="Q54" s="470">
        <v>87</v>
      </c>
      <c r="R54" s="470">
        <v>102</v>
      </c>
      <c r="S54" s="470">
        <v>72</v>
      </c>
      <c r="T54" s="470">
        <v>8</v>
      </c>
      <c r="U54" s="470">
        <v>65</v>
      </c>
      <c r="V54" s="470">
        <v>3</v>
      </c>
      <c r="W54" s="470">
        <v>6</v>
      </c>
      <c r="X54" s="470">
        <v>117</v>
      </c>
      <c r="Y54" s="470">
        <v>83</v>
      </c>
      <c r="Z54" s="470">
        <v>34</v>
      </c>
      <c r="AA54" s="470">
        <v>36</v>
      </c>
      <c r="AB54" s="470">
        <v>12</v>
      </c>
      <c r="AC54" s="471">
        <v>0</v>
      </c>
      <c r="AD54" s="470">
        <v>9</v>
      </c>
      <c r="AE54" s="470">
        <v>1</v>
      </c>
      <c r="AF54" s="470">
        <v>18</v>
      </c>
      <c r="AG54" s="470">
        <v>50</v>
      </c>
      <c r="AH54" s="470">
        <v>11</v>
      </c>
      <c r="AI54" s="470">
        <v>31</v>
      </c>
      <c r="AJ54" s="470">
        <v>42</v>
      </c>
      <c r="AK54" s="470">
        <v>39</v>
      </c>
      <c r="AL54" s="470">
        <v>56</v>
      </c>
      <c r="AM54" s="470">
        <v>30</v>
      </c>
      <c r="AN54" s="470">
        <v>72</v>
      </c>
      <c r="AO54" s="470">
        <v>38</v>
      </c>
      <c r="AP54" s="470">
        <v>18</v>
      </c>
      <c r="AQ54" s="437" t="s">
        <v>101</v>
      </c>
      <c r="AR54" s="472">
        <v>1752</v>
      </c>
    </row>
    <row r="55" spans="1:45" ht="11.25" customHeight="1" x14ac:dyDescent="0.25">
      <c r="A55" s="867"/>
      <c r="B55" s="868"/>
      <c r="C55" s="868"/>
      <c r="D55" s="473"/>
      <c r="E55" s="474"/>
      <c r="F55" s="473"/>
      <c r="G55" s="474"/>
      <c r="H55" s="473"/>
      <c r="I55" s="474"/>
      <c r="J55" s="473"/>
      <c r="K55" s="474"/>
      <c r="L55" s="473"/>
      <c r="M55" s="474"/>
      <c r="N55" s="473"/>
      <c r="O55" s="474"/>
      <c r="P55" s="473"/>
      <c r="Q55" s="474"/>
      <c r="R55" s="473"/>
      <c r="S55" s="474"/>
      <c r="T55" s="473"/>
      <c r="U55" s="474"/>
      <c r="V55" s="473"/>
      <c r="W55" s="474"/>
      <c r="X55" s="473"/>
      <c r="Y55" s="474"/>
      <c r="Z55" s="473"/>
      <c r="AA55" s="474"/>
      <c r="AB55" s="473"/>
      <c r="AC55" s="474"/>
      <c r="AD55" s="473"/>
      <c r="AE55" s="474"/>
      <c r="AF55" s="473"/>
      <c r="AG55" s="474"/>
      <c r="AH55" s="473"/>
      <c r="AI55" s="474"/>
      <c r="AJ55" s="473"/>
      <c r="AK55" s="474"/>
      <c r="AL55" s="473"/>
      <c r="AM55" s="474"/>
      <c r="AN55" s="473"/>
      <c r="AO55" s="474"/>
      <c r="AP55" s="473"/>
      <c r="AQ55" s="463"/>
      <c r="AR55" s="475"/>
    </row>
    <row r="56" spans="1:45" ht="11.25" customHeight="1" x14ac:dyDescent="0.25">
      <c r="A56" s="862" t="s">
        <v>110</v>
      </c>
      <c r="B56" s="863"/>
      <c r="C56" s="863"/>
      <c r="D56" s="473"/>
      <c r="E56" s="474"/>
      <c r="F56" s="473"/>
      <c r="G56" s="474"/>
      <c r="H56" s="473"/>
      <c r="I56" s="474"/>
      <c r="J56" s="473"/>
      <c r="K56" s="474"/>
      <c r="L56" s="473"/>
      <c r="M56" s="474"/>
      <c r="N56" s="473"/>
      <c r="O56" s="474"/>
      <c r="P56" s="473"/>
      <c r="Q56" s="474"/>
      <c r="R56" s="473"/>
      <c r="S56" s="474"/>
      <c r="T56" s="473"/>
      <c r="U56" s="474"/>
      <c r="V56" s="473"/>
      <c r="W56" s="474"/>
      <c r="X56" s="473"/>
      <c r="Y56" s="474"/>
      <c r="Z56" s="473"/>
      <c r="AA56" s="474"/>
      <c r="AB56" s="473"/>
      <c r="AC56" s="474"/>
      <c r="AD56" s="473"/>
      <c r="AE56" s="474"/>
      <c r="AF56" s="473"/>
      <c r="AG56" s="474"/>
      <c r="AH56" s="473"/>
      <c r="AI56" s="474"/>
      <c r="AJ56" s="473"/>
      <c r="AK56" s="474"/>
      <c r="AL56" s="473"/>
      <c r="AM56" s="474"/>
      <c r="AN56" s="473"/>
      <c r="AO56" s="474"/>
      <c r="AP56" s="473"/>
      <c r="AQ56" s="463"/>
      <c r="AR56" s="475"/>
    </row>
    <row r="57" spans="1:45" ht="30" customHeight="1" x14ac:dyDescent="0.25">
      <c r="A57" s="864"/>
      <c r="B57" s="865"/>
      <c r="C57" s="865"/>
      <c r="D57" s="470">
        <v>114</v>
      </c>
      <c r="E57" s="470">
        <v>127</v>
      </c>
      <c r="F57" s="470">
        <v>75</v>
      </c>
      <c r="G57" s="470">
        <v>156</v>
      </c>
      <c r="H57" s="470">
        <v>113</v>
      </c>
      <c r="I57" s="470">
        <v>138</v>
      </c>
      <c r="J57" s="470">
        <v>73</v>
      </c>
      <c r="K57" s="470">
        <v>95</v>
      </c>
      <c r="L57" s="470">
        <v>93</v>
      </c>
      <c r="M57" s="470">
        <v>219</v>
      </c>
      <c r="N57" s="470">
        <v>171</v>
      </c>
      <c r="O57" s="470">
        <v>100</v>
      </c>
      <c r="P57" s="470">
        <v>229</v>
      </c>
      <c r="Q57" s="470">
        <v>159</v>
      </c>
      <c r="R57" s="470">
        <v>223</v>
      </c>
      <c r="S57" s="470">
        <v>119</v>
      </c>
      <c r="T57" s="470">
        <v>141</v>
      </c>
      <c r="U57" s="470">
        <v>159</v>
      </c>
      <c r="V57" s="470">
        <v>78</v>
      </c>
      <c r="W57" s="470">
        <v>139</v>
      </c>
      <c r="X57" s="470">
        <v>152</v>
      </c>
      <c r="Y57" s="470">
        <v>182</v>
      </c>
      <c r="Z57" s="470">
        <v>107</v>
      </c>
      <c r="AA57" s="470">
        <v>120</v>
      </c>
      <c r="AB57" s="470">
        <v>93</v>
      </c>
      <c r="AC57" s="470">
        <v>132</v>
      </c>
      <c r="AD57" s="470">
        <v>144</v>
      </c>
      <c r="AE57" s="470">
        <v>128</v>
      </c>
      <c r="AF57" s="470">
        <v>149</v>
      </c>
      <c r="AG57" s="470">
        <v>122</v>
      </c>
      <c r="AH57" s="470">
        <v>141</v>
      </c>
      <c r="AI57" s="470">
        <v>103</v>
      </c>
      <c r="AJ57" s="470">
        <v>151</v>
      </c>
      <c r="AK57" s="470">
        <v>234</v>
      </c>
      <c r="AL57" s="470">
        <v>245</v>
      </c>
      <c r="AM57" s="470">
        <v>127</v>
      </c>
      <c r="AN57" s="470">
        <v>167</v>
      </c>
      <c r="AO57" s="470">
        <v>175</v>
      </c>
      <c r="AP57" s="470">
        <v>189</v>
      </c>
      <c r="AQ57" s="437" t="s">
        <v>101</v>
      </c>
      <c r="AR57" s="472">
        <v>5582</v>
      </c>
    </row>
    <row r="58" spans="1:45" ht="12" customHeight="1" x14ac:dyDescent="0.25">
      <c r="A58" s="867"/>
      <c r="B58" s="868"/>
      <c r="C58" s="868"/>
      <c r="D58" s="476"/>
      <c r="E58" s="477"/>
      <c r="F58" s="476"/>
      <c r="G58" s="477"/>
      <c r="H58" s="476"/>
      <c r="I58" s="477"/>
      <c r="J58" s="476"/>
      <c r="K58" s="477"/>
      <c r="L58" s="476"/>
      <c r="M58" s="477"/>
      <c r="N58" s="476"/>
      <c r="O58" s="477"/>
      <c r="P58" s="476"/>
      <c r="Q58" s="477"/>
      <c r="R58" s="476"/>
      <c r="S58" s="477"/>
      <c r="T58" s="476"/>
      <c r="U58" s="477"/>
      <c r="V58" s="476"/>
      <c r="W58" s="477"/>
      <c r="X58" s="476"/>
      <c r="Y58" s="477"/>
      <c r="Z58" s="476"/>
      <c r="AA58" s="477"/>
      <c r="AB58" s="476"/>
      <c r="AC58" s="477"/>
      <c r="AD58" s="476"/>
      <c r="AE58" s="477"/>
      <c r="AF58" s="476"/>
      <c r="AG58" s="477"/>
      <c r="AH58" s="476"/>
      <c r="AI58" s="477"/>
      <c r="AJ58" s="476"/>
      <c r="AK58" s="477"/>
      <c r="AL58" s="476"/>
      <c r="AM58" s="477"/>
      <c r="AN58" s="476"/>
      <c r="AO58" s="477"/>
      <c r="AP58" s="476"/>
      <c r="AQ58" s="463"/>
      <c r="AR58" s="475"/>
    </row>
    <row r="59" spans="1:45" ht="30" customHeight="1" x14ac:dyDescent="0.25">
      <c r="A59" s="843" t="s">
        <v>111</v>
      </c>
      <c r="B59" s="843"/>
      <c r="C59" s="843"/>
      <c r="D59" s="437">
        <v>294</v>
      </c>
      <c r="E59" s="437">
        <v>297</v>
      </c>
      <c r="F59" s="437">
        <v>172</v>
      </c>
      <c r="G59" s="437">
        <v>330</v>
      </c>
      <c r="H59" s="437">
        <v>275</v>
      </c>
      <c r="I59" s="437">
        <v>344</v>
      </c>
      <c r="J59" s="437">
        <v>158</v>
      </c>
      <c r="K59" s="437">
        <v>266</v>
      </c>
      <c r="L59" s="437">
        <v>258</v>
      </c>
      <c r="M59" s="437">
        <v>298</v>
      </c>
      <c r="N59" s="437">
        <v>373</v>
      </c>
      <c r="O59" s="437">
        <v>257</v>
      </c>
      <c r="P59" s="437">
        <v>527</v>
      </c>
      <c r="Q59" s="437">
        <v>396</v>
      </c>
      <c r="R59" s="437">
        <v>478</v>
      </c>
      <c r="S59" s="437">
        <v>285</v>
      </c>
      <c r="T59" s="437">
        <v>360</v>
      </c>
      <c r="U59" s="437">
        <v>459</v>
      </c>
      <c r="V59" s="437">
        <v>172</v>
      </c>
      <c r="W59" s="437">
        <v>365</v>
      </c>
      <c r="X59" s="437">
        <v>416</v>
      </c>
      <c r="Y59" s="437">
        <v>398</v>
      </c>
      <c r="Z59" s="437">
        <v>237</v>
      </c>
      <c r="AA59" s="437">
        <v>325</v>
      </c>
      <c r="AB59" s="437">
        <v>228</v>
      </c>
      <c r="AC59" s="437">
        <v>285</v>
      </c>
      <c r="AD59" s="437">
        <v>320</v>
      </c>
      <c r="AE59" s="437">
        <v>311</v>
      </c>
      <c r="AF59" s="437">
        <v>340</v>
      </c>
      <c r="AG59" s="437">
        <v>322</v>
      </c>
      <c r="AH59" s="437">
        <v>356</v>
      </c>
      <c r="AI59" s="437">
        <v>315</v>
      </c>
      <c r="AJ59" s="437">
        <v>339</v>
      </c>
      <c r="AK59" s="437">
        <v>521</v>
      </c>
      <c r="AL59" s="437">
        <v>599</v>
      </c>
      <c r="AM59" s="437">
        <v>266</v>
      </c>
      <c r="AN59" s="437">
        <v>340</v>
      </c>
      <c r="AO59" s="437">
        <v>432</v>
      </c>
      <c r="AP59" s="437">
        <v>431</v>
      </c>
      <c r="AQ59" s="437" t="s">
        <v>101</v>
      </c>
      <c r="AR59" s="478">
        <v>13145</v>
      </c>
    </row>
    <row r="60" spans="1:45" ht="15" customHeight="1" x14ac:dyDescent="0.25">
      <c r="A60" s="843" t="s">
        <v>354</v>
      </c>
      <c r="B60" s="843"/>
      <c r="C60" s="869"/>
      <c r="D60" s="416"/>
      <c r="E60" s="463"/>
      <c r="F60" s="416"/>
      <c r="G60" s="463"/>
      <c r="H60" s="416"/>
      <c r="I60" s="463"/>
      <c r="J60" s="416"/>
      <c r="K60" s="463"/>
      <c r="L60" s="416"/>
      <c r="M60" s="463"/>
      <c r="N60" s="416"/>
      <c r="O60" s="463"/>
      <c r="P60" s="416"/>
      <c r="Q60" s="463"/>
      <c r="R60" s="416"/>
      <c r="S60" s="463"/>
      <c r="T60" s="416"/>
      <c r="U60" s="463"/>
      <c r="V60" s="416"/>
      <c r="W60" s="463"/>
      <c r="X60" s="416"/>
      <c r="Y60" s="463"/>
      <c r="Z60" s="416"/>
      <c r="AA60" s="463"/>
      <c r="AB60" s="416"/>
      <c r="AC60" s="463"/>
      <c r="AD60" s="416"/>
      <c r="AE60" s="463"/>
      <c r="AF60" s="416"/>
      <c r="AG60" s="463"/>
      <c r="AH60" s="416"/>
      <c r="AI60" s="463"/>
      <c r="AJ60" s="416"/>
      <c r="AK60" s="463"/>
      <c r="AL60" s="416"/>
      <c r="AM60" s="463"/>
      <c r="AN60" s="416"/>
      <c r="AO60" s="463"/>
      <c r="AP60" s="416"/>
      <c r="AQ60" s="463"/>
      <c r="AR60" s="479"/>
    </row>
    <row r="61" spans="1:45" ht="30" customHeight="1" x14ac:dyDescent="0.25">
      <c r="A61" s="843"/>
      <c r="B61" s="843"/>
      <c r="C61" s="843"/>
      <c r="D61" s="457">
        <v>0.95238095238095233</v>
      </c>
      <c r="E61" s="457">
        <v>0.93602693602693599</v>
      </c>
      <c r="F61" s="457">
        <v>0.88372093023255816</v>
      </c>
      <c r="G61" s="457">
        <v>0.93333333333333335</v>
      </c>
      <c r="H61" s="457">
        <v>0.8545454545454545</v>
      </c>
      <c r="I61" s="457">
        <v>0.84011627906976749</v>
      </c>
      <c r="J61" s="457">
        <v>0.89240506329113922</v>
      </c>
      <c r="K61" s="457">
        <v>0.7857142857142857</v>
      </c>
      <c r="L61" s="457">
        <v>0.89534883720930236</v>
      </c>
      <c r="M61" s="458">
        <v>1.348993288590604</v>
      </c>
      <c r="N61" s="458">
        <v>1</v>
      </c>
      <c r="O61" s="457">
        <v>0.91828793774319062</v>
      </c>
      <c r="P61" s="457">
        <v>0.89943074003795065</v>
      </c>
      <c r="Q61" s="457">
        <v>0.85353535353535348</v>
      </c>
      <c r="R61" s="457">
        <v>0.95815899581589958</v>
      </c>
      <c r="S61" s="457">
        <v>0.91929824561403506</v>
      </c>
      <c r="T61" s="457">
        <v>0.82499999999999996</v>
      </c>
      <c r="U61" s="457">
        <v>0.76470588235294112</v>
      </c>
      <c r="V61" s="457">
        <v>0.87209302325581395</v>
      </c>
      <c r="W61" s="457">
        <v>0.8849315068493151</v>
      </c>
      <c r="X61" s="457">
        <v>0.90144230769230771</v>
      </c>
      <c r="Y61" s="457">
        <v>0.94974874371859297</v>
      </c>
      <c r="Z61" s="457">
        <v>0.89029535864978904</v>
      </c>
      <c r="AA61" s="457">
        <v>0.84307692307692306</v>
      </c>
      <c r="AB61" s="457">
        <v>0.92543859649122806</v>
      </c>
      <c r="AC61" s="457">
        <v>0.93333333333333335</v>
      </c>
      <c r="AD61" s="457">
        <v>0.99375000000000002</v>
      </c>
      <c r="AE61" s="457">
        <v>0.99356913183279738</v>
      </c>
      <c r="AF61" s="457">
        <v>0.95294117647058818</v>
      </c>
      <c r="AG61" s="457">
        <v>0.81987577639751552</v>
      </c>
      <c r="AH61" s="457">
        <v>0.9578651685393258</v>
      </c>
      <c r="AI61" s="457">
        <v>0.73333333333333328</v>
      </c>
      <c r="AJ61" s="457">
        <v>0.89085545722713866</v>
      </c>
      <c r="AK61" s="458">
        <v>1.0057581573896353</v>
      </c>
      <c r="AL61" s="457">
        <v>0.89315525876460766</v>
      </c>
      <c r="AM61" s="458">
        <v>1.0413533834586466</v>
      </c>
      <c r="AN61" s="457">
        <v>0.99705882352941178</v>
      </c>
      <c r="AO61" s="457">
        <v>0.90046296296296291</v>
      </c>
      <c r="AP61" s="457">
        <v>0.95591647331786544</v>
      </c>
      <c r="AQ61" s="437" t="s">
        <v>101</v>
      </c>
      <c r="AR61" s="459">
        <v>0.91800000000000004</v>
      </c>
    </row>
    <row r="62" spans="1:45" ht="15" customHeight="1" x14ac:dyDescent="0.25">
      <c r="A62" s="843"/>
      <c r="B62" s="843"/>
      <c r="C62" s="843"/>
      <c r="D62" s="480"/>
      <c r="E62" s="480"/>
      <c r="F62" s="480"/>
      <c r="G62" s="480"/>
      <c r="H62" s="480"/>
      <c r="I62" s="480"/>
      <c r="J62" s="480"/>
      <c r="K62" s="480"/>
      <c r="L62" s="480"/>
      <c r="M62" s="480"/>
      <c r="N62" s="480"/>
      <c r="O62" s="480"/>
      <c r="P62" s="480"/>
      <c r="Q62" s="480"/>
      <c r="R62" s="480"/>
      <c r="S62" s="480"/>
      <c r="T62" s="480"/>
      <c r="U62" s="480"/>
      <c r="V62" s="480"/>
      <c r="W62" s="480"/>
      <c r="X62" s="480"/>
      <c r="Y62" s="480"/>
      <c r="Z62" s="480"/>
      <c r="AA62" s="480"/>
      <c r="AB62" s="480"/>
      <c r="AC62" s="480"/>
      <c r="AD62" s="480"/>
      <c r="AE62" s="480"/>
      <c r="AF62" s="480"/>
      <c r="AG62" s="480"/>
      <c r="AH62" s="480"/>
      <c r="AI62" s="480"/>
      <c r="AJ62" s="480"/>
      <c r="AK62" s="480"/>
      <c r="AL62" s="480"/>
      <c r="AM62" s="480"/>
      <c r="AN62" s="480"/>
      <c r="AO62" s="480"/>
      <c r="AP62" s="480"/>
      <c r="AQ62" s="480"/>
      <c r="AR62" s="480"/>
    </row>
    <row r="63" spans="1:45" x14ac:dyDescent="0.25">
      <c r="D63" s="481"/>
      <c r="E63" s="481"/>
      <c r="F63" s="481"/>
      <c r="G63" s="481"/>
      <c r="H63" s="481"/>
      <c r="I63" s="481"/>
      <c r="J63" s="481"/>
      <c r="K63" s="481"/>
      <c r="L63" s="481"/>
      <c r="M63" s="481"/>
      <c r="N63" s="482"/>
      <c r="O63" s="481"/>
      <c r="P63" s="481"/>
      <c r="Q63" s="481"/>
      <c r="R63" s="481"/>
      <c r="S63" s="481"/>
      <c r="T63" s="481"/>
      <c r="U63" s="481"/>
      <c r="V63" s="481"/>
      <c r="W63" s="481"/>
      <c r="X63" s="481"/>
      <c r="Y63" s="481"/>
      <c r="Z63" s="481"/>
      <c r="AA63" s="481"/>
      <c r="AB63" s="481"/>
      <c r="AC63" s="481"/>
      <c r="AD63" s="481"/>
      <c r="AE63" s="481"/>
      <c r="AF63" s="481"/>
      <c r="AG63" s="481"/>
      <c r="AH63" s="481"/>
      <c r="AI63" s="481"/>
      <c r="AJ63" s="481"/>
      <c r="AK63" s="481"/>
      <c r="AL63" s="481"/>
      <c r="AM63" s="481"/>
      <c r="AN63" s="481"/>
      <c r="AO63" s="481"/>
      <c r="AP63" s="481"/>
      <c r="AQ63" s="295"/>
      <c r="AR63" s="481"/>
    </row>
    <row r="64" spans="1:45" x14ac:dyDescent="0.25">
      <c r="D64" s="483"/>
      <c r="E64" s="483"/>
      <c r="F64" s="483"/>
      <c r="G64" s="483"/>
      <c r="H64" s="483"/>
      <c r="I64" s="483"/>
      <c r="J64" s="483"/>
      <c r="K64" s="483"/>
      <c r="L64" s="483"/>
      <c r="M64" s="483"/>
      <c r="N64" s="483"/>
      <c r="O64" s="483"/>
      <c r="P64" s="483"/>
      <c r="Q64" s="483"/>
      <c r="R64" s="483"/>
      <c r="S64" s="483"/>
      <c r="T64" s="483"/>
      <c r="U64" s="483"/>
      <c r="V64" s="483"/>
      <c r="W64" s="483"/>
      <c r="X64" s="483"/>
      <c r="Y64" s="483"/>
      <c r="Z64" s="483"/>
      <c r="AA64" s="483"/>
      <c r="AB64" s="483"/>
      <c r="AC64" s="483"/>
      <c r="AD64" s="483"/>
      <c r="AE64" s="483"/>
      <c r="AF64" s="483"/>
      <c r="AG64" s="483"/>
      <c r="AH64" s="483"/>
      <c r="AI64" s="483"/>
      <c r="AJ64" s="483"/>
      <c r="AK64" s="483"/>
      <c r="AL64" s="483"/>
      <c r="AM64" s="483"/>
      <c r="AN64" s="483"/>
      <c r="AO64" s="483"/>
      <c r="AP64" s="483"/>
    </row>
    <row r="65" spans="1:18" ht="25.5" customHeight="1" x14ac:dyDescent="0.25">
      <c r="M65" s="856" t="s">
        <v>112</v>
      </c>
      <c r="N65" s="856"/>
      <c r="O65" s="856" t="s">
        <v>113</v>
      </c>
      <c r="P65" s="856"/>
      <c r="Q65" s="856" t="s">
        <v>114</v>
      </c>
      <c r="R65" s="856"/>
    </row>
    <row r="66" spans="1:18" ht="91.5" customHeight="1" x14ac:dyDescent="0.25">
      <c r="A66" s="857" t="s">
        <v>102</v>
      </c>
      <c r="B66" s="857"/>
      <c r="C66" s="859" t="s">
        <v>115</v>
      </c>
      <c r="D66" s="860"/>
      <c r="E66" s="860"/>
      <c r="F66" s="860"/>
      <c r="G66" s="860"/>
      <c r="H66" s="860"/>
      <c r="I66" s="860"/>
      <c r="J66" s="860"/>
      <c r="K66" s="860"/>
      <c r="L66" s="861"/>
      <c r="M66" s="852" t="s">
        <v>116</v>
      </c>
      <c r="N66" s="852"/>
      <c r="O66" s="853" t="s">
        <v>117</v>
      </c>
      <c r="P66" s="853"/>
      <c r="Q66" s="854" t="s">
        <v>118</v>
      </c>
      <c r="R66" s="854"/>
    </row>
    <row r="67" spans="1:18" ht="91.5" customHeight="1" x14ac:dyDescent="0.25">
      <c r="A67" s="857" t="s">
        <v>103</v>
      </c>
      <c r="B67" s="857"/>
      <c r="C67" s="858" t="s">
        <v>355</v>
      </c>
      <c r="D67" s="858"/>
      <c r="E67" s="858"/>
      <c r="F67" s="858"/>
      <c r="G67" s="858"/>
      <c r="H67" s="858"/>
      <c r="I67" s="858"/>
      <c r="J67" s="858"/>
      <c r="K67" s="858"/>
      <c r="L67" s="858"/>
      <c r="M67" s="852" t="s">
        <v>119</v>
      </c>
      <c r="N67" s="852"/>
      <c r="O67" s="853" t="s">
        <v>120</v>
      </c>
      <c r="P67" s="853"/>
      <c r="Q67" s="854" t="s">
        <v>121</v>
      </c>
      <c r="R67" s="854"/>
    </row>
    <row r="68" spans="1:18" ht="91.5" customHeight="1" x14ac:dyDescent="0.25">
      <c r="A68" s="857" t="s">
        <v>122</v>
      </c>
      <c r="B68" s="857"/>
      <c r="C68" s="858" t="s">
        <v>123</v>
      </c>
      <c r="D68" s="858"/>
      <c r="E68" s="858"/>
      <c r="F68" s="858"/>
      <c r="G68" s="858"/>
      <c r="H68" s="858"/>
      <c r="I68" s="858"/>
      <c r="J68" s="858"/>
      <c r="K68" s="858"/>
      <c r="L68" s="858"/>
      <c r="M68" s="852" t="s">
        <v>356</v>
      </c>
      <c r="N68" s="852"/>
      <c r="O68" s="853" t="s">
        <v>124</v>
      </c>
      <c r="P68" s="853"/>
      <c r="Q68" s="854" t="s">
        <v>125</v>
      </c>
      <c r="R68" s="854"/>
    </row>
  </sheetData>
  <sheetProtection password="C6D6" sheet="1" objects="1" scenarios="1"/>
  <mergeCells count="119">
    <mergeCell ref="I4:R4"/>
    <mergeCell ref="S4:Z4"/>
    <mergeCell ref="AA4:AH4"/>
    <mergeCell ref="M5:M6"/>
    <mergeCell ref="N5:N6"/>
    <mergeCell ref="O5:O6"/>
    <mergeCell ref="P5:P6"/>
    <mergeCell ref="D5:D6"/>
    <mergeCell ref="E5:E6"/>
    <mergeCell ref="F5:F6"/>
    <mergeCell ref="G5:G6"/>
    <mergeCell ref="H5:H6"/>
    <mergeCell ref="I5:I6"/>
    <mergeCell ref="J5:J6"/>
    <mergeCell ref="K5:K6"/>
    <mergeCell ref="L5:L6"/>
    <mergeCell ref="AA5:AA6"/>
    <mergeCell ref="AB5:AB6"/>
    <mergeCell ref="Q5:Q6"/>
    <mergeCell ref="R5:R6"/>
    <mergeCell ref="S5:S6"/>
    <mergeCell ref="W5:W6"/>
    <mergeCell ref="X5:X6"/>
    <mergeCell ref="Y5:Y6"/>
    <mergeCell ref="AI4:AP4"/>
    <mergeCell ref="AO5:AO6"/>
    <mergeCell ref="AP5:AP6"/>
    <mergeCell ref="A7:A11"/>
    <mergeCell ref="B7:C7"/>
    <mergeCell ref="B8:C8"/>
    <mergeCell ref="B9:C9"/>
    <mergeCell ref="B10:C10"/>
    <mergeCell ref="B11:C11"/>
    <mergeCell ref="AI5:AI6"/>
    <mergeCell ref="AJ5:AJ6"/>
    <mergeCell ref="AK5:AK6"/>
    <mergeCell ref="AL5:AL6"/>
    <mergeCell ref="AM5:AM6"/>
    <mergeCell ref="AN5:AN6"/>
    <mergeCell ref="AC5:AC6"/>
    <mergeCell ref="AD5:AD6"/>
    <mergeCell ref="AE5:AE6"/>
    <mergeCell ref="AF5:AF6"/>
    <mergeCell ref="AG5:AG6"/>
    <mergeCell ref="AH5:AH6"/>
    <mergeCell ref="A4:B6"/>
    <mergeCell ref="C4:C5"/>
    <mergeCell ref="D4:H4"/>
    <mergeCell ref="Z5:Z6"/>
    <mergeCell ref="A12:A21"/>
    <mergeCell ref="B12:C12"/>
    <mergeCell ref="B13:C13"/>
    <mergeCell ref="B15:C15"/>
    <mergeCell ref="B16:C16"/>
    <mergeCell ref="B17:C17"/>
    <mergeCell ref="B18:C18"/>
    <mergeCell ref="B19:C19"/>
    <mergeCell ref="B20:C20"/>
    <mergeCell ref="B21:C21"/>
    <mergeCell ref="T5:T6"/>
    <mergeCell ref="U5:U6"/>
    <mergeCell ref="V5:V6"/>
    <mergeCell ref="A22:A29"/>
    <mergeCell ref="B22:C22"/>
    <mergeCell ref="B23:C23"/>
    <mergeCell ref="B24:C24"/>
    <mergeCell ref="B25:C25"/>
    <mergeCell ref="B26:C26"/>
    <mergeCell ref="B27:C27"/>
    <mergeCell ref="B28:C28"/>
    <mergeCell ref="B29:C29"/>
    <mergeCell ref="A30:A37"/>
    <mergeCell ref="B30:C30"/>
    <mergeCell ref="B31:C31"/>
    <mergeCell ref="B32:C32"/>
    <mergeCell ref="B33:C33"/>
    <mergeCell ref="B34:C34"/>
    <mergeCell ref="B35:C35"/>
    <mergeCell ref="B36:C36"/>
    <mergeCell ref="B37:C37"/>
    <mergeCell ref="A38:A45"/>
    <mergeCell ref="B38:C38"/>
    <mergeCell ref="B39:C39"/>
    <mergeCell ref="B40:C40"/>
    <mergeCell ref="B41:C41"/>
    <mergeCell ref="B42:C42"/>
    <mergeCell ref="B43:C43"/>
    <mergeCell ref="B44:C44"/>
    <mergeCell ref="B45:C45"/>
    <mergeCell ref="AI51:AP51"/>
    <mergeCell ref="A53:C55"/>
    <mergeCell ref="A56:C58"/>
    <mergeCell ref="A59:C59"/>
    <mergeCell ref="A60:C62"/>
    <mergeCell ref="A46:C46"/>
    <mergeCell ref="A47:C49"/>
    <mergeCell ref="A50:C52"/>
    <mergeCell ref="D51:H51"/>
    <mergeCell ref="I51:R51"/>
    <mergeCell ref="S51:Z51"/>
    <mergeCell ref="M65:N65"/>
    <mergeCell ref="O65:P65"/>
    <mergeCell ref="Q65:R65"/>
    <mergeCell ref="A66:B66"/>
    <mergeCell ref="C66:L66"/>
    <mergeCell ref="M66:N66"/>
    <mergeCell ref="O66:P66"/>
    <mergeCell ref="Q66:R66"/>
    <mergeCell ref="AA51:AH51"/>
    <mergeCell ref="A67:B67"/>
    <mergeCell ref="C67:L67"/>
    <mergeCell ref="M67:N67"/>
    <mergeCell ref="O67:P67"/>
    <mergeCell ref="Q67:R67"/>
    <mergeCell ref="A68:B68"/>
    <mergeCell ref="C68:L68"/>
    <mergeCell ref="M68:N68"/>
    <mergeCell ref="O68:P68"/>
    <mergeCell ref="Q68:R68"/>
  </mergeCells>
  <conditionalFormatting sqref="AT8:AT45">
    <cfRule type="cellIs" dxfId="701" priority="23" operator="greaterThanOrEqual">
      <formula>0</formula>
    </cfRule>
    <cfRule type="cellIs" dxfId="700" priority="24" operator="greaterThanOrEqual">
      <formula>-10</formula>
    </cfRule>
    <cfRule type="cellIs" dxfId="699" priority="25" operator="lessThan">
      <formula>-10</formula>
    </cfRule>
  </conditionalFormatting>
  <conditionalFormatting sqref="AT7">
    <cfRule type="cellIs" dxfId="698" priority="20" operator="greaterThanOrEqual">
      <formula>0</formula>
    </cfRule>
    <cfRule type="cellIs" dxfId="697" priority="21" operator="greaterThanOrEqual">
      <formula>-10</formula>
    </cfRule>
    <cfRule type="cellIs" dxfId="696" priority="22" operator="lessThan">
      <formula>-10</formula>
    </cfRule>
  </conditionalFormatting>
  <conditionalFormatting sqref="D48">
    <cfRule type="cellIs" dxfId="695" priority="17" operator="lessThanOrEqual">
      <formula>0.5</formula>
    </cfRule>
    <cfRule type="cellIs" dxfId="694" priority="18" operator="greaterThanOrEqual">
      <formula>0.7</formula>
    </cfRule>
    <cfRule type="cellIs" dxfId="693" priority="19" operator="greaterThan">
      <formula>0.5</formula>
    </cfRule>
  </conditionalFormatting>
  <conditionalFormatting sqref="E48:AP48">
    <cfRule type="cellIs" dxfId="692" priority="14" operator="lessThanOrEqual">
      <formula>0.5</formula>
    </cfRule>
    <cfRule type="cellIs" dxfId="691" priority="15" operator="greaterThanOrEqual">
      <formula>0.7</formula>
    </cfRule>
    <cfRule type="cellIs" dxfId="690" priority="16" operator="greaterThan">
      <formula>0.5</formula>
    </cfRule>
  </conditionalFormatting>
  <conditionalFormatting sqref="AR48">
    <cfRule type="cellIs" dxfId="689" priority="11" operator="lessThanOrEqual">
      <formula>0.5</formula>
    </cfRule>
    <cfRule type="cellIs" dxfId="688" priority="12" operator="greaterThanOrEqual">
      <formula>0.7</formula>
    </cfRule>
    <cfRule type="cellIs" dxfId="687" priority="13" operator="greaterThan">
      <formula>0.5</formula>
    </cfRule>
  </conditionalFormatting>
  <conditionalFormatting sqref="AU7:AU45">
    <cfRule type="cellIs" dxfId="686" priority="10" operator="equal">
      <formula>"EXPORTER"</formula>
    </cfRule>
  </conditionalFormatting>
  <conditionalFormatting sqref="D61">
    <cfRule type="cellIs" dxfId="685" priority="7" operator="lessThan">
      <formula>0.85</formula>
    </cfRule>
    <cfRule type="cellIs" dxfId="684" priority="8" operator="greaterThanOrEqual">
      <formula>0.95</formula>
    </cfRule>
    <cfRule type="cellIs" dxfId="683" priority="9" operator="greaterThanOrEqual">
      <formula>0.85</formula>
    </cfRule>
  </conditionalFormatting>
  <conditionalFormatting sqref="E61:AP61">
    <cfRule type="cellIs" dxfId="682" priority="4" operator="lessThan">
      <formula>0.85</formula>
    </cfRule>
    <cfRule type="cellIs" dxfId="681" priority="5" operator="greaterThanOrEqual">
      <formula>0.95</formula>
    </cfRule>
    <cfRule type="cellIs" dxfId="680" priority="6" operator="greaterThanOrEqual">
      <formula>0.85</formula>
    </cfRule>
  </conditionalFormatting>
  <conditionalFormatting sqref="AR61">
    <cfRule type="cellIs" dxfId="679" priority="1" operator="lessThan">
      <formula>0.85</formula>
    </cfRule>
    <cfRule type="cellIs" dxfId="678" priority="2" operator="greaterThanOrEqual">
      <formula>0.95</formula>
    </cfRule>
    <cfRule type="cellIs" dxfId="677" priority="3" operator="greaterThanOrEqual">
      <formula>0.85</formula>
    </cfRule>
  </conditionalFormatting>
  <hyperlinks>
    <hyperlink ref="A2" location="Contents!A1" display="Back to contents"/>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showGridLines="0" workbookViewId="0">
      <pane ySplit="5" topLeftCell="A6" activePane="bottomLeft" state="frozen"/>
      <selection pane="bottomLeft"/>
    </sheetView>
  </sheetViews>
  <sheetFormatPr defaultRowHeight="15" x14ac:dyDescent="0.2"/>
  <cols>
    <col min="1" max="1" width="25.6640625" customWidth="1"/>
    <col min="2" max="4" width="10.21875" customWidth="1"/>
    <col min="5" max="5" width="10.77734375" customWidth="1"/>
    <col min="6" max="6" width="9.44140625" customWidth="1"/>
    <col min="7" max="7" width="10.77734375" customWidth="1"/>
    <col min="8" max="8" width="12.109375" customWidth="1"/>
    <col min="9" max="9" width="11.44140625" customWidth="1"/>
    <col min="10" max="10" width="12" customWidth="1"/>
  </cols>
  <sheetData>
    <row r="1" spans="1:13" ht="15.75" x14ac:dyDescent="0.25">
      <c r="A1" s="1" t="s">
        <v>317</v>
      </c>
    </row>
    <row r="2" spans="1:13" x14ac:dyDescent="0.2">
      <c r="A2" s="9" t="s">
        <v>31</v>
      </c>
    </row>
    <row r="3" spans="1:13" ht="15.75" thickBot="1" x14ac:dyDescent="0.25"/>
    <row r="4" spans="1:13" ht="76.5" customHeight="1" x14ac:dyDescent="0.25">
      <c r="A4" s="348" t="s">
        <v>316</v>
      </c>
      <c r="B4" s="875" t="s">
        <v>302</v>
      </c>
      <c r="C4" s="877" t="s">
        <v>303</v>
      </c>
      <c r="D4" s="879" t="s">
        <v>304</v>
      </c>
      <c r="E4" s="877" t="s">
        <v>305</v>
      </c>
      <c r="F4" s="877" t="s">
        <v>306</v>
      </c>
      <c r="G4" s="881" t="s">
        <v>307</v>
      </c>
      <c r="H4" s="872" t="s">
        <v>308</v>
      </c>
      <c r="I4" s="872" t="s">
        <v>332</v>
      </c>
      <c r="J4" s="872" t="s">
        <v>309</v>
      </c>
    </row>
    <row r="5" spans="1:13" ht="15.75" thickBot="1" x14ac:dyDescent="0.25">
      <c r="A5" s="378" t="s">
        <v>255</v>
      </c>
      <c r="B5" s="876"/>
      <c r="C5" s="878"/>
      <c r="D5" s="880"/>
      <c r="E5" s="878"/>
      <c r="F5" s="878"/>
      <c r="G5" s="882"/>
      <c r="H5" s="873"/>
      <c r="I5" s="874"/>
      <c r="J5" s="873"/>
    </row>
    <row r="6" spans="1:13" s="347" customFormat="1" ht="15.75" x14ac:dyDescent="0.25">
      <c r="A6" s="385" t="s">
        <v>311</v>
      </c>
      <c r="B6" s="386">
        <v>778</v>
      </c>
      <c r="C6" s="387">
        <v>326</v>
      </c>
      <c r="D6" s="388">
        <v>52</v>
      </c>
      <c r="E6" s="387">
        <v>46</v>
      </c>
      <c r="F6" s="387">
        <v>98</v>
      </c>
      <c r="G6" s="389">
        <v>354</v>
      </c>
      <c r="H6" s="390">
        <v>399</v>
      </c>
      <c r="I6" s="364">
        <v>0.83458646616541354</v>
      </c>
      <c r="J6" s="390">
        <v>333</v>
      </c>
    </row>
    <row r="7" spans="1:13" x14ac:dyDescent="0.2">
      <c r="A7" s="349" t="s">
        <v>315</v>
      </c>
      <c r="B7" s="350">
        <v>337</v>
      </c>
      <c r="C7" s="351">
        <v>163</v>
      </c>
      <c r="D7" s="352">
        <v>23</v>
      </c>
      <c r="E7" s="353">
        <v>18</v>
      </c>
      <c r="F7" s="354">
        <v>41</v>
      </c>
      <c r="G7" s="355">
        <v>133</v>
      </c>
      <c r="H7" s="355">
        <v>150</v>
      </c>
      <c r="I7" s="357">
        <v>0.91691394658753711</v>
      </c>
      <c r="J7" s="355">
        <v>138</v>
      </c>
      <c r="K7" s="400"/>
      <c r="L7" s="400"/>
      <c r="M7" s="400"/>
    </row>
    <row r="8" spans="1:13" x14ac:dyDescent="0.2">
      <c r="A8" s="358" t="s">
        <v>226</v>
      </c>
      <c r="B8" s="359">
        <v>160</v>
      </c>
      <c r="C8" s="360">
        <v>66</v>
      </c>
      <c r="D8" s="361">
        <v>5</v>
      </c>
      <c r="E8" s="215">
        <v>10</v>
      </c>
      <c r="F8" s="362">
        <v>15</v>
      </c>
      <c r="G8" s="363">
        <v>79</v>
      </c>
      <c r="H8" s="355">
        <v>89</v>
      </c>
      <c r="I8" s="357">
        <v>0.93125000000000002</v>
      </c>
      <c r="J8" s="355">
        <v>83</v>
      </c>
    </row>
    <row r="9" spans="1:13" ht="15.75" thickBot="1" x14ac:dyDescent="0.25">
      <c r="A9" s="391" t="s">
        <v>227</v>
      </c>
      <c r="B9" s="392">
        <v>281</v>
      </c>
      <c r="C9" s="393">
        <v>97</v>
      </c>
      <c r="D9" s="394">
        <v>24</v>
      </c>
      <c r="E9" s="218">
        <v>18</v>
      </c>
      <c r="F9" s="395">
        <v>42</v>
      </c>
      <c r="G9" s="396">
        <v>142</v>
      </c>
      <c r="H9" s="399">
        <v>160</v>
      </c>
      <c r="I9" s="397">
        <v>0.697508896797153</v>
      </c>
      <c r="J9" s="399">
        <v>112</v>
      </c>
    </row>
    <row r="10" spans="1:13" s="347" customFormat="1" ht="15.75" x14ac:dyDescent="0.25">
      <c r="A10" s="379" t="s">
        <v>310</v>
      </c>
      <c r="B10" s="380">
        <v>615</v>
      </c>
      <c r="C10" s="381">
        <v>256</v>
      </c>
      <c r="D10" s="382">
        <v>20</v>
      </c>
      <c r="E10" s="383">
        <v>125</v>
      </c>
      <c r="F10" s="384">
        <v>145</v>
      </c>
      <c r="G10" s="356">
        <v>214</v>
      </c>
      <c r="H10" s="356">
        <v>242</v>
      </c>
      <c r="I10" s="364">
        <v>0.9049586776859504</v>
      </c>
      <c r="J10" s="356">
        <v>219</v>
      </c>
    </row>
    <row r="11" spans="1:13" x14ac:dyDescent="0.2">
      <c r="A11" s="358" t="s">
        <v>245</v>
      </c>
      <c r="B11" s="359">
        <v>306</v>
      </c>
      <c r="C11" s="360">
        <v>121</v>
      </c>
      <c r="D11" s="361">
        <v>11</v>
      </c>
      <c r="E11" s="215">
        <v>64</v>
      </c>
      <c r="F11" s="362">
        <v>75</v>
      </c>
      <c r="G11" s="363">
        <v>110</v>
      </c>
      <c r="H11" s="355">
        <v>124</v>
      </c>
      <c r="I11" s="357">
        <v>0.77777777777777779</v>
      </c>
      <c r="J11" s="355">
        <v>96</v>
      </c>
    </row>
    <row r="12" spans="1:13" ht="15.75" thickBot="1" x14ac:dyDescent="0.25">
      <c r="A12" s="391" t="s">
        <v>257</v>
      </c>
      <c r="B12" s="392">
        <v>309</v>
      </c>
      <c r="C12" s="393">
        <v>135</v>
      </c>
      <c r="D12" s="394">
        <v>9</v>
      </c>
      <c r="E12" s="218">
        <v>61</v>
      </c>
      <c r="F12" s="395">
        <v>70</v>
      </c>
      <c r="G12" s="396">
        <v>104</v>
      </c>
      <c r="H12" s="396">
        <v>118</v>
      </c>
      <c r="I12" s="398">
        <v>1.0420711974110033</v>
      </c>
      <c r="J12" s="396">
        <v>123</v>
      </c>
    </row>
    <row r="13" spans="1:13" s="347" customFormat="1" ht="15.75" x14ac:dyDescent="0.25">
      <c r="A13" s="379" t="s">
        <v>16</v>
      </c>
      <c r="B13" s="380">
        <v>1711</v>
      </c>
      <c r="C13" s="381">
        <v>723</v>
      </c>
      <c r="D13" s="382">
        <v>102</v>
      </c>
      <c r="E13" s="383">
        <v>328</v>
      </c>
      <c r="F13" s="384">
        <v>430</v>
      </c>
      <c r="G13" s="356">
        <v>558</v>
      </c>
      <c r="H13" s="356">
        <v>631</v>
      </c>
      <c r="I13" s="364">
        <v>0.96988906497622818</v>
      </c>
      <c r="J13" s="356">
        <v>612</v>
      </c>
    </row>
    <row r="14" spans="1:13" x14ac:dyDescent="0.2">
      <c r="A14" s="358" t="s">
        <v>249</v>
      </c>
      <c r="B14" s="359">
        <v>505</v>
      </c>
      <c r="C14" s="360">
        <v>213</v>
      </c>
      <c r="D14" s="361">
        <v>27</v>
      </c>
      <c r="E14" s="215">
        <v>98</v>
      </c>
      <c r="F14" s="362">
        <v>125</v>
      </c>
      <c r="G14" s="363">
        <v>167</v>
      </c>
      <c r="H14" s="355">
        <v>189</v>
      </c>
      <c r="I14" s="357">
        <v>0.96633663366336631</v>
      </c>
      <c r="J14" s="355">
        <v>183</v>
      </c>
    </row>
    <row r="15" spans="1:13" x14ac:dyDescent="0.2">
      <c r="A15" s="358" t="s">
        <v>246</v>
      </c>
      <c r="B15" s="359">
        <v>568</v>
      </c>
      <c r="C15" s="360">
        <v>249</v>
      </c>
      <c r="D15" s="361">
        <v>30</v>
      </c>
      <c r="E15" s="215">
        <v>106</v>
      </c>
      <c r="F15" s="362">
        <v>136</v>
      </c>
      <c r="G15" s="363">
        <v>183</v>
      </c>
      <c r="H15" s="355">
        <v>207</v>
      </c>
      <c r="I15" s="357">
        <v>1.0070422535211268</v>
      </c>
      <c r="J15" s="355">
        <v>208</v>
      </c>
    </row>
    <row r="16" spans="1:13" x14ac:dyDescent="0.2">
      <c r="A16" s="358" t="s">
        <v>247</v>
      </c>
      <c r="B16" s="359">
        <v>285</v>
      </c>
      <c r="C16" s="360">
        <v>121</v>
      </c>
      <c r="D16" s="361">
        <v>20</v>
      </c>
      <c r="E16" s="215">
        <v>54</v>
      </c>
      <c r="F16" s="362">
        <v>74</v>
      </c>
      <c r="G16" s="363">
        <v>90</v>
      </c>
      <c r="H16" s="355">
        <v>102</v>
      </c>
      <c r="I16" s="357">
        <v>0.93333333333333335</v>
      </c>
      <c r="J16" s="355">
        <v>95</v>
      </c>
    </row>
    <row r="17" spans="1:12" ht="15.75" thickBot="1" x14ac:dyDescent="0.25">
      <c r="A17" s="391" t="s">
        <v>250</v>
      </c>
      <c r="B17" s="392">
        <v>353</v>
      </c>
      <c r="C17" s="393">
        <v>140</v>
      </c>
      <c r="D17" s="394">
        <v>25</v>
      </c>
      <c r="E17" s="218">
        <v>70</v>
      </c>
      <c r="F17" s="395">
        <v>95</v>
      </c>
      <c r="G17" s="396">
        <v>118</v>
      </c>
      <c r="H17" s="396">
        <v>133</v>
      </c>
      <c r="I17" s="398">
        <v>0.94900849858356939</v>
      </c>
      <c r="J17" s="396">
        <v>126</v>
      </c>
    </row>
    <row r="18" spans="1:12" s="347" customFormat="1" ht="15.75" x14ac:dyDescent="0.25">
      <c r="A18" s="379" t="s">
        <v>6</v>
      </c>
      <c r="B18" s="380">
        <v>1369</v>
      </c>
      <c r="C18" s="381">
        <v>608</v>
      </c>
      <c r="D18" s="382">
        <v>73</v>
      </c>
      <c r="E18" s="383">
        <v>129</v>
      </c>
      <c r="F18" s="384">
        <v>202</v>
      </c>
      <c r="G18" s="356">
        <v>559</v>
      </c>
      <c r="H18" s="356">
        <v>631</v>
      </c>
      <c r="I18" s="364">
        <v>0.91759112519809827</v>
      </c>
      <c r="J18" s="356">
        <v>579</v>
      </c>
    </row>
    <row r="19" spans="1:12" x14ac:dyDescent="0.2">
      <c r="A19" s="358" t="s">
        <v>215</v>
      </c>
      <c r="B19" s="359">
        <v>265</v>
      </c>
      <c r="C19" s="360">
        <v>136</v>
      </c>
      <c r="D19" s="361">
        <v>18</v>
      </c>
      <c r="E19" s="215">
        <v>20</v>
      </c>
      <c r="F19" s="362">
        <v>38</v>
      </c>
      <c r="G19" s="363">
        <v>91</v>
      </c>
      <c r="H19" s="355">
        <v>103</v>
      </c>
      <c r="I19" s="357">
        <v>1.0037735849056604</v>
      </c>
      <c r="J19" s="355">
        <v>103</v>
      </c>
      <c r="K19" s="400"/>
      <c r="L19" s="400"/>
    </row>
    <row r="20" spans="1:12" x14ac:dyDescent="0.2">
      <c r="A20" s="358" t="s">
        <v>218</v>
      </c>
      <c r="B20" s="359">
        <v>290</v>
      </c>
      <c r="C20" s="360">
        <v>115</v>
      </c>
      <c r="D20" s="361">
        <v>9</v>
      </c>
      <c r="E20" s="215">
        <v>32</v>
      </c>
      <c r="F20" s="362">
        <v>41</v>
      </c>
      <c r="G20" s="363">
        <v>134</v>
      </c>
      <c r="H20" s="355">
        <v>151</v>
      </c>
      <c r="I20" s="357">
        <v>0.85172413793103452</v>
      </c>
      <c r="J20" s="355">
        <v>129</v>
      </c>
      <c r="K20" s="400"/>
      <c r="L20" s="400"/>
    </row>
    <row r="21" spans="1:12" x14ac:dyDescent="0.2">
      <c r="A21" s="358" t="s">
        <v>216</v>
      </c>
      <c r="B21" s="359">
        <v>172</v>
      </c>
      <c r="C21" s="360">
        <v>78</v>
      </c>
      <c r="D21" s="361">
        <v>8</v>
      </c>
      <c r="E21" s="215">
        <v>15</v>
      </c>
      <c r="F21" s="362">
        <v>23</v>
      </c>
      <c r="G21" s="363">
        <v>71</v>
      </c>
      <c r="H21" s="355">
        <v>80</v>
      </c>
      <c r="I21" s="357">
        <v>0.92441860465116277</v>
      </c>
      <c r="J21" s="355">
        <v>74</v>
      </c>
      <c r="K21" s="400"/>
      <c r="L21" s="400"/>
    </row>
    <row r="22" spans="1:12" x14ac:dyDescent="0.2">
      <c r="A22" s="358" t="s">
        <v>217</v>
      </c>
      <c r="B22" s="359">
        <v>338</v>
      </c>
      <c r="C22" s="360">
        <v>150</v>
      </c>
      <c r="D22" s="361">
        <v>23</v>
      </c>
      <c r="E22" s="215">
        <v>32</v>
      </c>
      <c r="F22" s="362">
        <v>55</v>
      </c>
      <c r="G22" s="363">
        <v>133</v>
      </c>
      <c r="H22" s="355">
        <v>150</v>
      </c>
      <c r="I22" s="357">
        <v>1</v>
      </c>
      <c r="J22" s="355">
        <v>150</v>
      </c>
      <c r="K22" s="400"/>
      <c r="L22" s="400"/>
    </row>
    <row r="23" spans="1:12" ht="15.75" thickBot="1" x14ac:dyDescent="0.25">
      <c r="A23" s="391" t="s">
        <v>214</v>
      </c>
      <c r="B23" s="392">
        <v>304</v>
      </c>
      <c r="C23" s="393">
        <v>129</v>
      </c>
      <c r="D23" s="394">
        <v>15</v>
      </c>
      <c r="E23" s="218">
        <v>30</v>
      </c>
      <c r="F23" s="395">
        <v>45</v>
      </c>
      <c r="G23" s="396">
        <v>130</v>
      </c>
      <c r="H23" s="396">
        <v>147</v>
      </c>
      <c r="I23" s="398">
        <v>0.83552631578947367</v>
      </c>
      <c r="J23" s="396">
        <v>123</v>
      </c>
      <c r="K23" s="400"/>
      <c r="L23" s="400"/>
    </row>
    <row r="24" spans="1:12" s="347" customFormat="1" ht="15.75" x14ac:dyDescent="0.25">
      <c r="A24" s="379" t="s">
        <v>7</v>
      </c>
      <c r="B24" s="380">
        <v>1688</v>
      </c>
      <c r="C24" s="381">
        <v>785</v>
      </c>
      <c r="D24" s="382">
        <v>136</v>
      </c>
      <c r="E24" s="383">
        <v>98</v>
      </c>
      <c r="F24" s="384">
        <v>234</v>
      </c>
      <c r="G24" s="356">
        <v>669</v>
      </c>
      <c r="H24" s="356">
        <v>756</v>
      </c>
      <c r="I24" s="364">
        <v>0.93783068783068779</v>
      </c>
      <c r="J24" s="356">
        <v>709</v>
      </c>
    </row>
    <row r="25" spans="1:12" x14ac:dyDescent="0.2">
      <c r="A25" s="358" t="s">
        <v>222</v>
      </c>
      <c r="B25" s="359">
        <v>264</v>
      </c>
      <c r="C25" s="360">
        <v>108</v>
      </c>
      <c r="D25" s="361">
        <v>29</v>
      </c>
      <c r="E25" s="215">
        <v>17</v>
      </c>
      <c r="F25" s="362">
        <v>46</v>
      </c>
      <c r="G25" s="363">
        <v>110</v>
      </c>
      <c r="H25" s="355">
        <v>124</v>
      </c>
      <c r="I25" s="357">
        <v>0.875</v>
      </c>
      <c r="J25" s="355">
        <v>109</v>
      </c>
    </row>
    <row r="26" spans="1:12" x14ac:dyDescent="0.2">
      <c r="A26" s="358" t="s">
        <v>220</v>
      </c>
      <c r="B26" s="359">
        <v>244</v>
      </c>
      <c r="C26" s="360">
        <v>138</v>
      </c>
      <c r="D26" s="361">
        <v>28</v>
      </c>
      <c r="E26" s="215">
        <v>10</v>
      </c>
      <c r="F26" s="362">
        <v>38</v>
      </c>
      <c r="G26" s="363">
        <v>68</v>
      </c>
      <c r="H26" s="355">
        <v>77</v>
      </c>
      <c r="I26" s="357">
        <v>1.2459016393442623</v>
      </c>
      <c r="J26" s="355">
        <v>96</v>
      </c>
    </row>
    <row r="27" spans="1:12" x14ac:dyDescent="0.2">
      <c r="A27" s="358" t="s">
        <v>219</v>
      </c>
      <c r="B27" s="359">
        <v>352</v>
      </c>
      <c r="C27" s="360">
        <v>176</v>
      </c>
      <c r="D27" s="361">
        <v>7</v>
      </c>
      <c r="E27" s="215">
        <v>22</v>
      </c>
      <c r="F27" s="362">
        <v>29</v>
      </c>
      <c r="G27" s="363">
        <v>147</v>
      </c>
      <c r="H27" s="355">
        <v>166</v>
      </c>
      <c r="I27" s="357">
        <v>1.0170454545454546</v>
      </c>
      <c r="J27" s="355">
        <v>169</v>
      </c>
    </row>
    <row r="28" spans="1:12" x14ac:dyDescent="0.2">
      <c r="A28" s="358" t="s">
        <v>221</v>
      </c>
      <c r="B28" s="359">
        <v>285</v>
      </c>
      <c r="C28" s="360">
        <v>140</v>
      </c>
      <c r="D28" s="361">
        <v>16</v>
      </c>
      <c r="E28" s="215">
        <v>16</v>
      </c>
      <c r="F28" s="362">
        <v>32</v>
      </c>
      <c r="G28" s="363">
        <v>113</v>
      </c>
      <c r="H28" s="355">
        <v>128</v>
      </c>
      <c r="I28" s="357">
        <v>0.83157894736842108</v>
      </c>
      <c r="J28" s="355">
        <v>106</v>
      </c>
    </row>
    <row r="29" spans="1:12" ht="15.75" thickBot="1" x14ac:dyDescent="0.25">
      <c r="A29" s="391" t="s">
        <v>223</v>
      </c>
      <c r="B29" s="392">
        <v>543</v>
      </c>
      <c r="C29" s="393">
        <v>223</v>
      </c>
      <c r="D29" s="394">
        <v>56</v>
      </c>
      <c r="E29" s="218">
        <v>33</v>
      </c>
      <c r="F29" s="395">
        <v>89</v>
      </c>
      <c r="G29" s="396">
        <v>231</v>
      </c>
      <c r="H29" s="396">
        <v>261</v>
      </c>
      <c r="I29" s="398">
        <v>0.87845303867403313</v>
      </c>
      <c r="J29" s="396">
        <v>229</v>
      </c>
    </row>
    <row r="30" spans="1:12" s="347" customFormat="1" ht="15.75" x14ac:dyDescent="0.25">
      <c r="A30" s="379" t="s">
        <v>11</v>
      </c>
      <c r="B30" s="380">
        <v>2520</v>
      </c>
      <c r="C30" s="381">
        <v>1163</v>
      </c>
      <c r="D30" s="382">
        <v>143</v>
      </c>
      <c r="E30" s="383">
        <v>286</v>
      </c>
      <c r="F30" s="384">
        <v>429</v>
      </c>
      <c r="G30" s="356">
        <v>928</v>
      </c>
      <c r="H30" s="356">
        <v>1048</v>
      </c>
      <c r="I30" s="364">
        <v>0.97805343511450382</v>
      </c>
      <c r="J30" s="356">
        <v>1025</v>
      </c>
    </row>
    <row r="31" spans="1:12" x14ac:dyDescent="0.2">
      <c r="A31" s="358" t="s">
        <v>230</v>
      </c>
      <c r="B31" s="359">
        <v>276</v>
      </c>
      <c r="C31" s="360">
        <v>97</v>
      </c>
      <c r="D31" s="361">
        <v>24</v>
      </c>
      <c r="E31" s="215">
        <v>39</v>
      </c>
      <c r="F31" s="362">
        <v>63</v>
      </c>
      <c r="G31" s="363">
        <v>116</v>
      </c>
      <c r="H31" s="355">
        <v>131</v>
      </c>
      <c r="I31" s="357">
        <v>0.88405797101449279</v>
      </c>
      <c r="J31" s="355">
        <v>116</v>
      </c>
    </row>
    <row r="32" spans="1:12" x14ac:dyDescent="0.2">
      <c r="A32" s="358" t="s">
        <v>233</v>
      </c>
      <c r="B32" s="359">
        <v>323</v>
      </c>
      <c r="C32" s="360">
        <v>161</v>
      </c>
      <c r="D32" s="361">
        <v>12</v>
      </c>
      <c r="E32" s="215">
        <v>34</v>
      </c>
      <c r="F32" s="362">
        <v>46</v>
      </c>
      <c r="G32" s="363">
        <v>116</v>
      </c>
      <c r="H32" s="355">
        <v>131</v>
      </c>
      <c r="I32" s="357">
        <v>1.0247678018575852</v>
      </c>
      <c r="J32" s="355">
        <v>134</v>
      </c>
    </row>
    <row r="33" spans="1:10" x14ac:dyDescent="0.2">
      <c r="A33" s="358" t="s">
        <v>231</v>
      </c>
      <c r="B33" s="359">
        <v>404</v>
      </c>
      <c r="C33" s="360">
        <v>182</v>
      </c>
      <c r="D33" s="361">
        <v>33</v>
      </c>
      <c r="E33" s="215">
        <v>44</v>
      </c>
      <c r="F33" s="362">
        <v>77</v>
      </c>
      <c r="G33" s="363">
        <v>145</v>
      </c>
      <c r="H33" s="355">
        <v>164</v>
      </c>
      <c r="I33" s="357">
        <v>0.93811881188118806</v>
      </c>
      <c r="J33" s="355">
        <v>154</v>
      </c>
    </row>
    <row r="34" spans="1:10" x14ac:dyDescent="0.2">
      <c r="A34" s="358" t="s">
        <v>235</v>
      </c>
      <c r="B34" s="359">
        <v>182</v>
      </c>
      <c r="C34" s="360">
        <v>85</v>
      </c>
      <c r="D34" s="361">
        <v>6</v>
      </c>
      <c r="E34" s="215">
        <v>22</v>
      </c>
      <c r="F34" s="362">
        <v>28</v>
      </c>
      <c r="G34" s="363">
        <v>69</v>
      </c>
      <c r="H34" s="355">
        <v>78</v>
      </c>
      <c r="I34" s="357">
        <v>1.0164835164835164</v>
      </c>
      <c r="J34" s="355">
        <v>79</v>
      </c>
    </row>
    <row r="35" spans="1:10" x14ac:dyDescent="0.2">
      <c r="A35" s="358" t="s">
        <v>234</v>
      </c>
      <c r="B35" s="359">
        <v>355</v>
      </c>
      <c r="C35" s="360">
        <v>184</v>
      </c>
      <c r="D35" s="361">
        <v>9</v>
      </c>
      <c r="E35" s="215">
        <v>38</v>
      </c>
      <c r="F35" s="362">
        <v>47</v>
      </c>
      <c r="G35" s="363">
        <v>124</v>
      </c>
      <c r="H35" s="355">
        <v>140</v>
      </c>
      <c r="I35" s="357">
        <v>0.9774647887323944</v>
      </c>
      <c r="J35" s="355">
        <v>137</v>
      </c>
    </row>
    <row r="36" spans="1:10" x14ac:dyDescent="0.2">
      <c r="A36" s="358" t="s">
        <v>228</v>
      </c>
      <c r="B36" s="359">
        <v>371</v>
      </c>
      <c r="C36" s="360">
        <v>188</v>
      </c>
      <c r="D36" s="361">
        <v>19</v>
      </c>
      <c r="E36" s="215">
        <v>34</v>
      </c>
      <c r="F36" s="362">
        <v>53</v>
      </c>
      <c r="G36" s="363">
        <v>130</v>
      </c>
      <c r="H36" s="355">
        <v>147</v>
      </c>
      <c r="I36" s="357">
        <v>1.0889487870619947</v>
      </c>
      <c r="J36" s="355">
        <v>160</v>
      </c>
    </row>
    <row r="37" spans="1:10" x14ac:dyDescent="0.2">
      <c r="A37" s="358" t="s">
        <v>232</v>
      </c>
      <c r="B37" s="359">
        <v>375</v>
      </c>
      <c r="C37" s="360">
        <v>164</v>
      </c>
      <c r="D37" s="361">
        <v>32</v>
      </c>
      <c r="E37" s="215">
        <v>45</v>
      </c>
      <c r="F37" s="362">
        <v>77</v>
      </c>
      <c r="G37" s="363">
        <v>134</v>
      </c>
      <c r="H37" s="355">
        <v>151</v>
      </c>
      <c r="I37" s="357">
        <v>0.99733333333333329</v>
      </c>
      <c r="J37" s="355">
        <v>151</v>
      </c>
    </row>
    <row r="38" spans="1:10" ht="15.75" thickBot="1" x14ac:dyDescent="0.25">
      <c r="A38" s="391" t="s">
        <v>229</v>
      </c>
      <c r="B38" s="392">
        <v>234</v>
      </c>
      <c r="C38" s="393">
        <v>102</v>
      </c>
      <c r="D38" s="394">
        <v>8</v>
      </c>
      <c r="E38" s="218">
        <v>30</v>
      </c>
      <c r="F38" s="395">
        <v>38</v>
      </c>
      <c r="G38" s="396">
        <v>94</v>
      </c>
      <c r="H38" s="396">
        <v>106</v>
      </c>
      <c r="I38" s="398">
        <v>0.88888888888888884</v>
      </c>
      <c r="J38" s="396">
        <v>94</v>
      </c>
    </row>
    <row r="39" spans="1:10" s="347" customFormat="1" ht="15.75" x14ac:dyDescent="0.25">
      <c r="A39" s="379" t="s">
        <v>12</v>
      </c>
      <c r="B39" s="380">
        <v>819</v>
      </c>
      <c r="C39" s="381">
        <v>338</v>
      </c>
      <c r="D39" s="382">
        <v>29</v>
      </c>
      <c r="E39" s="383">
        <v>176</v>
      </c>
      <c r="F39" s="384">
        <v>205</v>
      </c>
      <c r="G39" s="356">
        <v>276</v>
      </c>
      <c r="H39" s="356">
        <v>312</v>
      </c>
      <c r="I39" s="364">
        <v>0.9391025641025641</v>
      </c>
      <c r="J39" s="356">
        <v>293</v>
      </c>
    </row>
    <row r="40" spans="1:10" x14ac:dyDescent="0.2">
      <c r="A40" s="358" t="s">
        <v>243</v>
      </c>
      <c r="B40" s="359">
        <v>302</v>
      </c>
      <c r="C40" s="360">
        <v>120</v>
      </c>
      <c r="D40" s="361">
        <v>11</v>
      </c>
      <c r="E40" s="215">
        <v>66</v>
      </c>
      <c r="F40" s="362">
        <v>77</v>
      </c>
      <c r="G40" s="363">
        <v>105</v>
      </c>
      <c r="H40" s="355">
        <v>119</v>
      </c>
      <c r="I40" s="357">
        <v>0.90397350993377479</v>
      </c>
      <c r="J40" s="355">
        <v>108</v>
      </c>
    </row>
    <row r="41" spans="1:10" x14ac:dyDescent="0.2">
      <c r="A41" s="358" t="s">
        <v>239</v>
      </c>
      <c r="B41" s="359">
        <v>227</v>
      </c>
      <c r="C41" s="360">
        <v>94</v>
      </c>
      <c r="D41" s="361">
        <v>7</v>
      </c>
      <c r="E41" s="215">
        <v>50</v>
      </c>
      <c r="F41" s="362">
        <v>57</v>
      </c>
      <c r="G41" s="363">
        <v>76</v>
      </c>
      <c r="H41" s="355">
        <v>86</v>
      </c>
      <c r="I41" s="357">
        <v>0.94273127753303965</v>
      </c>
      <c r="J41" s="355">
        <v>81</v>
      </c>
    </row>
    <row r="42" spans="1:10" ht="15.75" thickBot="1" x14ac:dyDescent="0.25">
      <c r="A42" s="391" t="s">
        <v>242</v>
      </c>
      <c r="B42" s="392">
        <v>290</v>
      </c>
      <c r="C42" s="393">
        <v>124</v>
      </c>
      <c r="D42" s="394">
        <v>11</v>
      </c>
      <c r="E42" s="218">
        <v>60</v>
      </c>
      <c r="F42" s="395">
        <v>71</v>
      </c>
      <c r="G42" s="396">
        <v>95</v>
      </c>
      <c r="H42" s="396">
        <v>107</v>
      </c>
      <c r="I42" s="398">
        <v>0.96896551724137936</v>
      </c>
      <c r="J42" s="396">
        <v>104</v>
      </c>
    </row>
    <row r="43" spans="1:10" s="347" customFormat="1" ht="15.75" x14ac:dyDescent="0.25">
      <c r="A43" s="379" t="s">
        <v>13</v>
      </c>
      <c r="B43" s="380">
        <v>1224</v>
      </c>
      <c r="C43" s="381">
        <v>570</v>
      </c>
      <c r="D43" s="382">
        <v>48</v>
      </c>
      <c r="E43" s="383">
        <v>241</v>
      </c>
      <c r="F43" s="384">
        <v>289</v>
      </c>
      <c r="G43" s="356">
        <v>365</v>
      </c>
      <c r="H43" s="356">
        <v>413</v>
      </c>
      <c r="I43" s="364">
        <v>0.96852300242130751</v>
      </c>
      <c r="J43" s="356">
        <v>400</v>
      </c>
    </row>
    <row r="44" spans="1:10" x14ac:dyDescent="0.2">
      <c r="A44" s="358" t="s">
        <v>240</v>
      </c>
      <c r="B44" s="359">
        <v>308</v>
      </c>
      <c r="C44" s="360">
        <v>138</v>
      </c>
      <c r="D44" s="361">
        <v>13</v>
      </c>
      <c r="E44" s="215">
        <v>66</v>
      </c>
      <c r="F44" s="362">
        <v>79</v>
      </c>
      <c r="G44" s="363">
        <v>91</v>
      </c>
      <c r="H44" s="355">
        <v>103</v>
      </c>
      <c r="I44" s="357">
        <v>0.90259740259740262</v>
      </c>
      <c r="J44" s="355">
        <v>93</v>
      </c>
    </row>
    <row r="45" spans="1:10" x14ac:dyDescent="0.2">
      <c r="A45" s="358" t="s">
        <v>237</v>
      </c>
      <c r="B45" s="359">
        <v>336</v>
      </c>
      <c r="C45" s="360">
        <v>155</v>
      </c>
      <c r="D45" s="361">
        <v>12</v>
      </c>
      <c r="E45" s="215">
        <v>63</v>
      </c>
      <c r="F45" s="362">
        <v>75</v>
      </c>
      <c r="G45" s="363">
        <v>106</v>
      </c>
      <c r="H45" s="355">
        <v>120</v>
      </c>
      <c r="I45" s="357">
        <v>0.99702380952380953</v>
      </c>
      <c r="J45" s="355">
        <v>120</v>
      </c>
    </row>
    <row r="46" spans="1:10" x14ac:dyDescent="0.2">
      <c r="A46" s="358" t="s">
        <v>241</v>
      </c>
      <c r="B46" s="359">
        <v>280</v>
      </c>
      <c r="C46" s="360">
        <v>134</v>
      </c>
      <c r="D46" s="361">
        <v>11</v>
      </c>
      <c r="E46" s="215">
        <v>56</v>
      </c>
      <c r="F46" s="362">
        <v>67</v>
      </c>
      <c r="G46" s="363">
        <v>79</v>
      </c>
      <c r="H46" s="355">
        <v>89</v>
      </c>
      <c r="I46" s="357">
        <v>1.0071428571428571</v>
      </c>
      <c r="J46" s="355">
        <v>90</v>
      </c>
    </row>
    <row r="47" spans="1:10" ht="15.75" thickBot="1" x14ac:dyDescent="0.25">
      <c r="A47" s="391" t="s">
        <v>236</v>
      </c>
      <c r="B47" s="392">
        <v>300</v>
      </c>
      <c r="C47" s="393">
        <v>143</v>
      </c>
      <c r="D47" s="394">
        <v>12</v>
      </c>
      <c r="E47" s="218">
        <v>56</v>
      </c>
      <c r="F47" s="395">
        <v>68</v>
      </c>
      <c r="G47" s="396">
        <v>89</v>
      </c>
      <c r="H47" s="396">
        <v>101</v>
      </c>
      <c r="I47" s="398">
        <v>0.96</v>
      </c>
      <c r="J47" s="396">
        <v>97</v>
      </c>
    </row>
    <row r="48" spans="1:10" s="347" customFormat="1" ht="15.75" x14ac:dyDescent="0.25">
      <c r="A48" s="379" t="s">
        <v>312</v>
      </c>
      <c r="B48" s="380">
        <v>327</v>
      </c>
      <c r="C48" s="381">
        <v>170</v>
      </c>
      <c r="D48" s="382">
        <v>11</v>
      </c>
      <c r="E48" s="383">
        <v>59</v>
      </c>
      <c r="F48" s="384">
        <v>70</v>
      </c>
      <c r="G48" s="356">
        <v>87</v>
      </c>
      <c r="H48" s="356">
        <v>98</v>
      </c>
      <c r="I48" s="364">
        <v>1.0612244897959184</v>
      </c>
      <c r="J48" s="356">
        <v>104</v>
      </c>
    </row>
    <row r="49" spans="1:10" ht="15.75" thickBot="1" x14ac:dyDescent="0.25">
      <c r="A49" s="391" t="s">
        <v>238</v>
      </c>
      <c r="B49" s="392">
        <v>327</v>
      </c>
      <c r="C49" s="393">
        <v>170</v>
      </c>
      <c r="D49" s="394">
        <v>11</v>
      </c>
      <c r="E49" s="218">
        <v>59</v>
      </c>
      <c r="F49" s="395">
        <v>70</v>
      </c>
      <c r="G49" s="396">
        <v>87</v>
      </c>
      <c r="H49" s="396">
        <v>98</v>
      </c>
      <c r="I49" s="398">
        <v>1.0611620795107033</v>
      </c>
      <c r="J49" s="396">
        <v>104</v>
      </c>
    </row>
    <row r="50" spans="1:10" s="347" customFormat="1" ht="15.75" x14ac:dyDescent="0.25">
      <c r="A50" s="379" t="s">
        <v>225</v>
      </c>
      <c r="B50" s="380">
        <v>376</v>
      </c>
      <c r="C50" s="381">
        <v>167</v>
      </c>
      <c r="D50" s="382">
        <v>34</v>
      </c>
      <c r="E50" s="383">
        <v>23</v>
      </c>
      <c r="F50" s="384">
        <v>57</v>
      </c>
      <c r="G50" s="356">
        <v>152</v>
      </c>
      <c r="H50" s="356">
        <v>172</v>
      </c>
      <c r="I50" s="364">
        <v>0.93604651162790697</v>
      </c>
      <c r="J50" s="356">
        <v>161</v>
      </c>
    </row>
    <row r="51" spans="1:10" ht="15.75" thickBot="1" x14ac:dyDescent="0.25">
      <c r="A51" s="391" t="s">
        <v>225</v>
      </c>
      <c r="B51" s="392">
        <v>376</v>
      </c>
      <c r="C51" s="393">
        <v>167</v>
      </c>
      <c r="D51" s="394">
        <v>34</v>
      </c>
      <c r="E51" s="218">
        <v>23</v>
      </c>
      <c r="F51" s="395">
        <v>57</v>
      </c>
      <c r="G51" s="396">
        <v>152</v>
      </c>
      <c r="H51" s="396">
        <v>172</v>
      </c>
      <c r="I51" s="398">
        <v>0.93617021276595747</v>
      </c>
      <c r="J51" s="396">
        <v>161</v>
      </c>
    </row>
    <row r="52" spans="1:10" s="347" customFormat="1" ht="15.75" x14ac:dyDescent="0.25">
      <c r="A52" s="379" t="s">
        <v>313</v>
      </c>
      <c r="B52" s="380">
        <v>464</v>
      </c>
      <c r="C52" s="381">
        <v>219</v>
      </c>
      <c r="D52" s="382">
        <v>40</v>
      </c>
      <c r="E52" s="383">
        <v>27</v>
      </c>
      <c r="F52" s="384">
        <v>67</v>
      </c>
      <c r="G52" s="356">
        <v>178</v>
      </c>
      <c r="H52" s="356">
        <v>201</v>
      </c>
      <c r="I52" s="364">
        <v>1.002</v>
      </c>
      <c r="J52" s="356">
        <v>201</v>
      </c>
    </row>
    <row r="53" spans="1:10" ht="15.75" thickBot="1" x14ac:dyDescent="0.25">
      <c r="A53" s="391" t="s">
        <v>313</v>
      </c>
      <c r="B53" s="392">
        <v>464</v>
      </c>
      <c r="C53" s="393">
        <v>219</v>
      </c>
      <c r="D53" s="394">
        <v>40</v>
      </c>
      <c r="E53" s="218">
        <v>27</v>
      </c>
      <c r="F53" s="395">
        <v>67</v>
      </c>
      <c r="G53" s="396">
        <v>178</v>
      </c>
      <c r="H53" s="396">
        <v>201</v>
      </c>
      <c r="I53" s="398">
        <v>1.0021551724137931</v>
      </c>
      <c r="J53" s="396">
        <v>201</v>
      </c>
    </row>
    <row r="54" spans="1:10" s="347" customFormat="1" ht="15.75" x14ac:dyDescent="0.25">
      <c r="A54" s="379" t="s">
        <v>314</v>
      </c>
      <c r="B54" s="380">
        <v>866</v>
      </c>
      <c r="C54" s="381">
        <v>372</v>
      </c>
      <c r="D54" s="382">
        <v>42</v>
      </c>
      <c r="E54" s="383">
        <v>164</v>
      </c>
      <c r="F54" s="384">
        <v>206</v>
      </c>
      <c r="G54" s="356">
        <v>288</v>
      </c>
      <c r="H54" s="356">
        <v>326</v>
      </c>
      <c r="I54" s="364">
        <v>0.96319018404907975</v>
      </c>
      <c r="J54" s="356">
        <v>314</v>
      </c>
    </row>
    <row r="55" spans="1:10" x14ac:dyDescent="0.2">
      <c r="A55" s="365" t="s">
        <v>248</v>
      </c>
      <c r="B55" s="366">
        <v>434</v>
      </c>
      <c r="C55" s="367">
        <v>191</v>
      </c>
      <c r="D55" s="368">
        <v>26</v>
      </c>
      <c r="E55" s="225">
        <v>81</v>
      </c>
      <c r="F55" s="369">
        <v>107</v>
      </c>
      <c r="G55" s="370">
        <v>136</v>
      </c>
      <c r="H55" s="355">
        <v>154</v>
      </c>
      <c r="I55" s="357">
        <v>0.93548387096774188</v>
      </c>
      <c r="J55" s="355">
        <v>144</v>
      </c>
    </row>
    <row r="56" spans="1:10" ht="15.75" thickBot="1" x14ac:dyDescent="0.25">
      <c r="A56" s="358" t="s">
        <v>287</v>
      </c>
      <c r="B56" s="359">
        <v>432</v>
      </c>
      <c r="C56" s="360">
        <v>181</v>
      </c>
      <c r="D56" s="361">
        <v>16</v>
      </c>
      <c r="E56" s="215">
        <v>83</v>
      </c>
      <c r="F56" s="362">
        <v>99</v>
      </c>
      <c r="G56" s="363">
        <v>152</v>
      </c>
      <c r="H56" s="355">
        <v>172</v>
      </c>
      <c r="I56" s="357">
        <v>0.98842592592592593</v>
      </c>
      <c r="J56" s="355">
        <v>170</v>
      </c>
    </row>
    <row r="57" spans="1:10" ht="16.5" thickBot="1" x14ac:dyDescent="0.3">
      <c r="A57" s="371" t="s">
        <v>5</v>
      </c>
      <c r="B57" s="372">
        <v>12757</v>
      </c>
      <c r="C57" s="373">
        <v>5697</v>
      </c>
      <c r="D57" s="374">
        <v>730</v>
      </c>
      <c r="E57" s="375">
        <v>1702</v>
      </c>
      <c r="F57" s="376">
        <v>2432</v>
      </c>
      <c r="G57" s="377">
        <v>4628</v>
      </c>
      <c r="H57" s="377">
        <v>5229</v>
      </c>
      <c r="I57" s="377" t="s">
        <v>101</v>
      </c>
      <c r="J57" s="377">
        <v>4950</v>
      </c>
    </row>
    <row r="61" spans="1:10" ht="45.75" customHeight="1" x14ac:dyDescent="0.2">
      <c r="A61" s="870" t="s">
        <v>323</v>
      </c>
      <c r="B61" s="870"/>
      <c r="C61" s="870"/>
      <c r="D61" s="870"/>
    </row>
    <row r="62" spans="1:10" x14ac:dyDescent="0.2">
      <c r="A62" s="402"/>
    </row>
    <row r="63" spans="1:10" ht="25.5" customHeight="1" x14ac:dyDescent="0.2">
      <c r="A63" s="871" t="s">
        <v>324</v>
      </c>
      <c r="B63" s="871"/>
      <c r="C63" s="871"/>
      <c r="D63" s="871"/>
    </row>
    <row r="64" spans="1:10" x14ac:dyDescent="0.2">
      <c r="A64" s="401"/>
    </row>
    <row r="65" spans="1:1" x14ac:dyDescent="0.2">
      <c r="A65" s="68" t="s">
        <v>325</v>
      </c>
    </row>
    <row r="66" spans="1:1" x14ac:dyDescent="0.2">
      <c r="A66" s="57" t="s">
        <v>326</v>
      </c>
    </row>
    <row r="67" spans="1:1" x14ac:dyDescent="0.2">
      <c r="A67" s="57" t="s">
        <v>327</v>
      </c>
    </row>
    <row r="68" spans="1:1" x14ac:dyDescent="0.2">
      <c r="A68" s="57" t="s">
        <v>328</v>
      </c>
    </row>
    <row r="69" spans="1:1" x14ac:dyDescent="0.2">
      <c r="A69" s="57" t="s">
        <v>329</v>
      </c>
    </row>
    <row r="70" spans="1:1" x14ac:dyDescent="0.2">
      <c r="A70" s="57" t="s">
        <v>330</v>
      </c>
    </row>
    <row r="71" spans="1:1" x14ac:dyDescent="0.2">
      <c r="A71" s="57" t="s">
        <v>331</v>
      </c>
    </row>
  </sheetData>
  <sheetProtection password="C6D6" sheet="1" objects="1" scenarios="1"/>
  <sortState ref="A5:K44">
    <sortCondition ref="A4"/>
  </sortState>
  <mergeCells count="11">
    <mergeCell ref="A61:D61"/>
    <mergeCell ref="A63:D63"/>
    <mergeCell ref="H4:H5"/>
    <mergeCell ref="I4:I5"/>
    <mergeCell ref="J4:J5"/>
    <mergeCell ref="B4:B5"/>
    <mergeCell ref="C4:C5"/>
    <mergeCell ref="D4:D5"/>
    <mergeCell ref="E4:E5"/>
    <mergeCell ref="F4:F5"/>
    <mergeCell ref="G4:G5"/>
  </mergeCells>
  <hyperlinks>
    <hyperlink ref="A2" location="Contents!A1" display="Back to contents"/>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10"/>
  <sheetViews>
    <sheetView showGridLines="0" workbookViewId="0">
      <pane ySplit="4" topLeftCell="A5" activePane="bottomLeft" state="frozen"/>
      <selection pane="bottomLeft"/>
    </sheetView>
  </sheetViews>
  <sheetFormatPr defaultRowHeight="15" x14ac:dyDescent="0.2"/>
  <cols>
    <col min="1" max="1" width="18.109375" customWidth="1"/>
  </cols>
  <sheetData>
    <row r="1" spans="1:4" ht="15.75" x14ac:dyDescent="0.25">
      <c r="A1" s="249" t="s">
        <v>148</v>
      </c>
    </row>
    <row r="2" spans="1:4" x14ac:dyDescent="0.2">
      <c r="A2" s="9" t="s">
        <v>31</v>
      </c>
    </row>
    <row r="3" spans="1:4" x14ac:dyDescent="0.2">
      <c r="A3" s="9"/>
    </row>
    <row r="4" spans="1:4" ht="45" x14ac:dyDescent="0.2">
      <c r="A4" s="339" t="s">
        <v>294</v>
      </c>
      <c r="B4" s="340" t="s">
        <v>295</v>
      </c>
      <c r="C4" s="340" t="s">
        <v>296</v>
      </c>
      <c r="D4" s="340" t="s">
        <v>297</v>
      </c>
    </row>
    <row r="5" spans="1:4" x14ac:dyDescent="0.2">
      <c r="A5" s="341" t="s">
        <v>6</v>
      </c>
      <c r="B5" s="342">
        <v>60</v>
      </c>
      <c r="C5" s="342">
        <v>160</v>
      </c>
      <c r="D5" s="342">
        <v>150</v>
      </c>
    </row>
    <row r="6" spans="1:4" x14ac:dyDescent="0.2">
      <c r="A6" s="341" t="s">
        <v>135</v>
      </c>
      <c r="B6" s="342">
        <v>150</v>
      </c>
      <c r="C6" s="342">
        <v>460</v>
      </c>
      <c r="D6" s="342">
        <v>460</v>
      </c>
    </row>
    <row r="7" spans="1:4" x14ac:dyDescent="0.2">
      <c r="A7" s="341" t="s">
        <v>11</v>
      </c>
      <c r="B7" s="342">
        <v>90</v>
      </c>
      <c r="C7" s="342">
        <v>310</v>
      </c>
      <c r="D7" s="342">
        <v>260</v>
      </c>
    </row>
    <row r="8" spans="1:4" x14ac:dyDescent="0.2">
      <c r="A8" s="341" t="s">
        <v>134</v>
      </c>
      <c r="B8" s="342">
        <v>60</v>
      </c>
      <c r="C8" s="342">
        <v>290</v>
      </c>
      <c r="D8" s="342">
        <v>320</v>
      </c>
    </row>
    <row r="9" spans="1:4" ht="15.75" thickBot="1" x14ac:dyDescent="0.25">
      <c r="A9" s="343" t="s">
        <v>17</v>
      </c>
      <c r="B9" s="344">
        <v>110</v>
      </c>
      <c r="C9" s="344">
        <v>300</v>
      </c>
      <c r="D9" s="344">
        <v>300</v>
      </c>
    </row>
    <row r="10" spans="1:4" ht="15.75" thickBot="1" x14ac:dyDescent="0.25">
      <c r="A10" s="345" t="s">
        <v>61</v>
      </c>
      <c r="B10" s="346">
        <v>470</v>
      </c>
      <c r="C10" s="346">
        <v>1520</v>
      </c>
      <c r="D10" s="346">
        <v>1490</v>
      </c>
    </row>
  </sheetData>
  <sheetProtection password="C6D6" sheet="1" objects="1" scenarios="1"/>
  <sortState ref="A4:D8">
    <sortCondition ref="A3"/>
  </sortState>
  <hyperlinks>
    <hyperlink ref="A2" location="Contents!A1" display="Back to contents"/>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24"/>
  <sheetViews>
    <sheetView showGridLines="0" workbookViewId="0">
      <pane ySplit="2" topLeftCell="A3" activePane="bottomLeft" state="frozen"/>
      <selection pane="bottomLeft"/>
    </sheetView>
  </sheetViews>
  <sheetFormatPr defaultRowHeight="15" x14ac:dyDescent="0.2"/>
  <cols>
    <col min="1" max="1" width="21.44140625" customWidth="1"/>
  </cols>
  <sheetData>
    <row r="1" spans="1:10" ht="15.75" x14ac:dyDescent="0.25">
      <c r="A1" s="249" t="s">
        <v>147</v>
      </c>
    </row>
    <row r="2" spans="1:10" x14ac:dyDescent="0.2">
      <c r="A2" s="9" t="s">
        <v>31</v>
      </c>
    </row>
    <row r="3" spans="1:10" x14ac:dyDescent="0.2">
      <c r="A3" s="9"/>
    </row>
    <row r="4" spans="1:10" ht="15.75" x14ac:dyDescent="0.25">
      <c r="A4" s="883" t="s">
        <v>132</v>
      </c>
      <c r="B4" s="884" t="s">
        <v>133</v>
      </c>
      <c r="C4" s="884"/>
      <c r="D4" s="884"/>
      <c r="E4" s="884"/>
      <c r="F4" s="884"/>
      <c r="G4" s="884"/>
      <c r="H4" s="884"/>
      <c r="I4" s="883" t="s">
        <v>80</v>
      </c>
    </row>
    <row r="5" spans="1:10" ht="31.5" x14ac:dyDescent="0.2">
      <c r="A5" s="883"/>
      <c r="B5" s="408">
        <v>2015</v>
      </c>
      <c r="C5" s="408">
        <v>2016</v>
      </c>
      <c r="D5" s="408">
        <v>2017</v>
      </c>
      <c r="E5" s="408">
        <v>2018</v>
      </c>
      <c r="F5" s="408">
        <v>2019</v>
      </c>
      <c r="G5" s="408">
        <v>2020</v>
      </c>
      <c r="H5" s="409" t="s">
        <v>335</v>
      </c>
      <c r="I5" s="883"/>
    </row>
    <row r="6" spans="1:10" x14ac:dyDescent="0.2">
      <c r="A6" s="405" t="s">
        <v>6</v>
      </c>
      <c r="B6" s="406">
        <v>1</v>
      </c>
      <c r="C6" s="406">
        <v>24</v>
      </c>
      <c r="D6" s="406">
        <v>16</v>
      </c>
      <c r="E6" s="406">
        <v>7</v>
      </c>
      <c r="F6" s="406">
        <v>2</v>
      </c>
      <c r="G6" s="406">
        <v>1</v>
      </c>
      <c r="H6" s="406"/>
      <c r="I6" s="406">
        <v>51</v>
      </c>
      <c r="J6" s="403"/>
    </row>
    <row r="7" spans="1:10" x14ac:dyDescent="0.2">
      <c r="A7" s="405" t="s">
        <v>97</v>
      </c>
      <c r="B7" s="406"/>
      <c r="C7" s="406">
        <v>56</v>
      </c>
      <c r="D7" s="406">
        <v>37</v>
      </c>
      <c r="E7" s="406">
        <v>21</v>
      </c>
      <c r="F7" s="406">
        <v>6</v>
      </c>
      <c r="G7" s="406">
        <v>1</v>
      </c>
      <c r="H7" s="406"/>
      <c r="I7" s="406">
        <v>121</v>
      </c>
      <c r="J7" s="403"/>
    </row>
    <row r="8" spans="1:10" x14ac:dyDescent="0.2">
      <c r="A8" s="405" t="s">
        <v>11</v>
      </c>
      <c r="B8" s="406"/>
      <c r="C8" s="406">
        <v>41</v>
      </c>
      <c r="D8" s="406">
        <v>38</v>
      </c>
      <c r="E8" s="406">
        <v>12</v>
      </c>
      <c r="F8" s="406">
        <v>2</v>
      </c>
      <c r="G8" s="406"/>
      <c r="H8" s="406"/>
      <c r="I8" s="406">
        <v>93</v>
      </c>
      <c r="J8" s="403"/>
    </row>
    <row r="9" spans="1:10" x14ac:dyDescent="0.2">
      <c r="A9" s="405" t="s">
        <v>134</v>
      </c>
      <c r="B9" s="406">
        <v>4</v>
      </c>
      <c r="C9" s="406">
        <v>38</v>
      </c>
      <c r="D9" s="406">
        <v>24</v>
      </c>
      <c r="E9" s="406">
        <v>8</v>
      </c>
      <c r="F9" s="406">
        <v>3</v>
      </c>
      <c r="G9" s="406"/>
      <c r="H9" s="406"/>
      <c r="I9" s="406">
        <v>77</v>
      </c>
      <c r="J9" s="403"/>
    </row>
    <row r="10" spans="1:10" x14ac:dyDescent="0.2">
      <c r="A10" s="405" t="s">
        <v>17</v>
      </c>
      <c r="B10" s="406"/>
      <c r="C10" s="406">
        <v>51</v>
      </c>
      <c r="D10" s="406">
        <v>56</v>
      </c>
      <c r="E10" s="406">
        <v>14</v>
      </c>
      <c r="F10" s="406">
        <v>2</v>
      </c>
      <c r="G10" s="406"/>
      <c r="H10" s="406">
        <v>1</v>
      </c>
      <c r="I10" s="406">
        <v>124</v>
      </c>
      <c r="J10" s="403"/>
    </row>
    <row r="11" spans="1:10" x14ac:dyDescent="0.2">
      <c r="A11" s="405" t="s">
        <v>96</v>
      </c>
      <c r="B11" s="406"/>
      <c r="C11" s="406">
        <v>1</v>
      </c>
      <c r="D11" s="406"/>
      <c r="E11" s="406"/>
      <c r="F11" s="406"/>
      <c r="G11" s="406"/>
      <c r="H11" s="406"/>
      <c r="I11" s="406">
        <v>1</v>
      </c>
      <c r="J11" s="403"/>
    </row>
    <row r="12" spans="1:10" ht="15.75" x14ac:dyDescent="0.2">
      <c r="A12" s="407" t="s">
        <v>18</v>
      </c>
      <c r="B12" s="408">
        <v>5</v>
      </c>
      <c r="C12" s="408">
        <v>211</v>
      </c>
      <c r="D12" s="408">
        <v>171</v>
      </c>
      <c r="E12" s="408">
        <v>62</v>
      </c>
      <c r="F12" s="408">
        <v>15</v>
      </c>
      <c r="G12" s="408">
        <v>2</v>
      </c>
      <c r="H12" s="408">
        <v>1</v>
      </c>
      <c r="I12" s="408">
        <v>467</v>
      </c>
      <c r="J12" s="403"/>
    </row>
    <row r="13" spans="1:10" x14ac:dyDescent="0.2">
      <c r="B13" s="404"/>
      <c r="C13" s="403"/>
      <c r="D13" s="403"/>
      <c r="E13" s="403"/>
      <c r="F13" s="403"/>
      <c r="G13" s="403"/>
      <c r="H13" s="403"/>
      <c r="I13" s="404"/>
      <c r="J13" s="403"/>
    </row>
    <row r="15" spans="1:10" x14ac:dyDescent="0.2">
      <c r="A15" s="31" t="s">
        <v>346</v>
      </c>
    </row>
    <row r="16" spans="1:10" ht="15.75" x14ac:dyDescent="0.2">
      <c r="A16" s="407" t="s">
        <v>345</v>
      </c>
      <c r="B16" s="408" t="s">
        <v>336</v>
      </c>
      <c r="C16" s="408" t="s">
        <v>337</v>
      </c>
      <c r="D16" s="408" t="s">
        <v>80</v>
      </c>
    </row>
    <row r="17" spans="1:4" x14ac:dyDescent="0.2">
      <c r="A17" s="405" t="s">
        <v>338</v>
      </c>
      <c r="B17" s="406">
        <v>4</v>
      </c>
      <c r="C17" s="406">
        <v>4</v>
      </c>
      <c r="D17" s="406">
        <v>8</v>
      </c>
    </row>
    <row r="18" spans="1:4" ht="30" x14ac:dyDescent="0.2">
      <c r="A18" s="411" t="s">
        <v>339</v>
      </c>
      <c r="B18" s="406">
        <v>3</v>
      </c>
      <c r="C18" s="406">
        <v>5</v>
      </c>
      <c r="D18" s="406">
        <v>8</v>
      </c>
    </row>
    <row r="19" spans="1:4" x14ac:dyDescent="0.2">
      <c r="A19" s="405" t="s">
        <v>340</v>
      </c>
      <c r="B19" s="99"/>
      <c r="C19" s="406">
        <v>10</v>
      </c>
      <c r="D19" s="406">
        <v>10</v>
      </c>
    </row>
    <row r="20" spans="1:4" x14ac:dyDescent="0.2">
      <c r="A20" s="405" t="s">
        <v>341</v>
      </c>
      <c r="B20" s="406">
        <v>5</v>
      </c>
      <c r="C20" s="406">
        <v>13</v>
      </c>
      <c r="D20" s="406">
        <v>18</v>
      </c>
    </row>
    <row r="21" spans="1:4" x14ac:dyDescent="0.2">
      <c r="A21" s="405" t="s">
        <v>342</v>
      </c>
      <c r="B21" s="406">
        <v>5</v>
      </c>
      <c r="C21" s="406">
        <v>7</v>
      </c>
      <c r="D21" s="406">
        <v>12</v>
      </c>
    </row>
    <row r="22" spans="1:4" x14ac:dyDescent="0.2">
      <c r="A22" s="405" t="s">
        <v>343</v>
      </c>
      <c r="B22" s="99"/>
      <c r="C22" s="406">
        <v>10</v>
      </c>
      <c r="D22" s="406">
        <v>10</v>
      </c>
    </row>
    <row r="23" spans="1:4" ht="15.75" x14ac:dyDescent="0.2">
      <c r="A23" s="407" t="s">
        <v>18</v>
      </c>
      <c r="B23" s="408">
        <v>17</v>
      </c>
      <c r="C23" s="408">
        <v>49</v>
      </c>
      <c r="D23" s="408">
        <v>66</v>
      </c>
    </row>
    <row r="24" spans="1:4" x14ac:dyDescent="0.2">
      <c r="A24" s="410" t="s">
        <v>344</v>
      </c>
    </row>
  </sheetData>
  <sheetProtection password="C6D6" sheet="1" objects="1" scenarios="1"/>
  <mergeCells count="3">
    <mergeCell ref="I4:I5"/>
    <mergeCell ref="B4:H4"/>
    <mergeCell ref="A4:A5"/>
  </mergeCells>
  <hyperlinks>
    <hyperlink ref="A2" location="Contents!A1" display="Back to contents"/>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108"/>
  <sheetViews>
    <sheetView showGridLines="0" workbookViewId="0">
      <pane xSplit="1" ySplit="10" topLeftCell="B11" activePane="bottomRight" state="frozen"/>
      <selection pane="topRight" activeCell="B1" sqref="B1"/>
      <selection pane="bottomLeft" activeCell="A11" sqref="A11"/>
      <selection pane="bottomRight"/>
    </sheetView>
  </sheetViews>
  <sheetFormatPr defaultColWidth="8.88671875" defaultRowHeight="14.25" x14ac:dyDescent="0.2"/>
  <cols>
    <col min="1" max="2" width="18" style="2" customWidth="1"/>
    <col min="3" max="8" width="13.33203125" style="176" customWidth="1"/>
    <col min="9" max="16384" width="8.88671875" style="2"/>
  </cols>
  <sheetData>
    <row r="1" spans="1:11" ht="15" x14ac:dyDescent="0.25">
      <c r="A1" s="249" t="s">
        <v>388</v>
      </c>
    </row>
    <row r="2" spans="1:11" x14ac:dyDescent="0.2">
      <c r="A2" s="9" t="s">
        <v>31</v>
      </c>
    </row>
    <row r="3" spans="1:11" hidden="1" x14ac:dyDescent="0.2">
      <c r="A3" s="7"/>
      <c r="B3" s="7" t="s">
        <v>393</v>
      </c>
      <c r="C3" s="562" t="s">
        <v>394</v>
      </c>
      <c r="D3" s="562" t="s">
        <v>395</v>
      </c>
      <c r="E3" s="562" t="s">
        <v>396</v>
      </c>
      <c r="F3" s="562" t="s">
        <v>397</v>
      </c>
      <c r="G3" s="562" t="s">
        <v>398</v>
      </c>
      <c r="H3" s="562" t="s">
        <v>170</v>
      </c>
      <c r="I3" s="560"/>
      <c r="J3" s="560"/>
    </row>
    <row r="4" spans="1:11" hidden="1" x14ac:dyDescent="0.2">
      <c r="A4" s="7" t="s">
        <v>389</v>
      </c>
      <c r="B4" s="7">
        <v>223</v>
      </c>
      <c r="C4" s="562">
        <v>224</v>
      </c>
      <c r="D4" s="562">
        <v>239</v>
      </c>
      <c r="E4" s="562">
        <v>175</v>
      </c>
      <c r="F4" s="562">
        <v>163</v>
      </c>
      <c r="G4" s="562">
        <v>166</v>
      </c>
      <c r="H4" s="562">
        <v>23</v>
      </c>
      <c r="I4" s="560"/>
      <c r="J4" s="560"/>
    </row>
    <row r="5" spans="1:11" hidden="1" x14ac:dyDescent="0.2">
      <c r="A5" s="7" t="s">
        <v>390</v>
      </c>
      <c r="B5" s="7">
        <v>223</v>
      </c>
      <c r="C5" s="562">
        <v>228</v>
      </c>
      <c r="D5" s="562">
        <v>239</v>
      </c>
      <c r="E5" s="562">
        <v>157</v>
      </c>
      <c r="F5" s="562">
        <v>139</v>
      </c>
      <c r="G5" s="562">
        <v>141</v>
      </c>
      <c r="H5" s="562">
        <v>19</v>
      </c>
      <c r="I5" s="560"/>
      <c r="J5" s="560"/>
    </row>
    <row r="6" spans="1:11" hidden="1" x14ac:dyDescent="0.2">
      <c r="A6" s="7" t="s">
        <v>391</v>
      </c>
      <c r="B6" s="7">
        <v>217</v>
      </c>
      <c r="C6" s="562">
        <v>209</v>
      </c>
      <c r="D6" s="562">
        <v>233</v>
      </c>
      <c r="E6" s="562">
        <v>160</v>
      </c>
      <c r="F6" s="562">
        <v>146</v>
      </c>
      <c r="G6" s="562">
        <v>138</v>
      </c>
      <c r="H6" s="562">
        <v>23</v>
      </c>
      <c r="I6" s="560"/>
      <c r="J6" s="560"/>
    </row>
    <row r="7" spans="1:11" hidden="1" x14ac:dyDescent="0.2">
      <c r="A7" s="7" t="s">
        <v>392</v>
      </c>
      <c r="B7" s="7">
        <v>219</v>
      </c>
      <c r="C7" s="562">
        <v>224</v>
      </c>
      <c r="D7" s="562">
        <v>242</v>
      </c>
      <c r="E7" s="562">
        <v>163</v>
      </c>
      <c r="F7" s="562">
        <v>143</v>
      </c>
      <c r="G7" s="562">
        <v>137</v>
      </c>
      <c r="H7" s="562">
        <v>20</v>
      </c>
      <c r="I7" s="560"/>
      <c r="J7" s="560"/>
    </row>
    <row r="8" spans="1:11" x14ac:dyDescent="0.2">
      <c r="A8" s="7"/>
      <c r="B8" s="7"/>
      <c r="C8" s="562"/>
      <c r="D8" s="562"/>
      <c r="E8" s="562"/>
      <c r="F8" s="562"/>
      <c r="G8" s="562"/>
      <c r="H8" s="562"/>
      <c r="I8" s="560"/>
      <c r="J8" s="560"/>
    </row>
    <row r="9" spans="1:11" ht="15" customHeight="1" x14ac:dyDescent="0.2">
      <c r="A9" s="892" t="s">
        <v>146</v>
      </c>
      <c r="B9" s="893" t="s">
        <v>413</v>
      </c>
      <c r="C9" s="891" t="s">
        <v>414</v>
      </c>
      <c r="D9" s="892"/>
      <c r="E9" s="892"/>
      <c r="F9" s="892"/>
      <c r="G9" s="892"/>
      <c r="H9" s="892"/>
      <c r="I9" s="560"/>
      <c r="J9" s="560"/>
    </row>
    <row r="10" spans="1:11" ht="42.75" x14ac:dyDescent="0.2">
      <c r="A10" s="892"/>
      <c r="B10" s="893"/>
      <c r="C10" s="589" t="s">
        <v>393</v>
      </c>
      <c r="D10" s="578" t="s">
        <v>394</v>
      </c>
      <c r="E10" s="578" t="s">
        <v>395</v>
      </c>
      <c r="F10" s="578" t="s">
        <v>396</v>
      </c>
      <c r="G10" s="578" t="s">
        <v>397</v>
      </c>
      <c r="H10" s="578" t="s">
        <v>398</v>
      </c>
      <c r="I10" s="7"/>
    </row>
    <row r="11" spans="1:11" x14ac:dyDescent="0.2">
      <c r="A11" s="894" t="s">
        <v>404</v>
      </c>
      <c r="B11" s="573" t="s">
        <v>389</v>
      </c>
      <c r="C11" s="568">
        <v>0.65909090909090917</v>
      </c>
      <c r="D11" s="563">
        <v>0.70454545454545459</v>
      </c>
      <c r="E11" s="563">
        <v>0.70454545454545459</v>
      </c>
      <c r="F11" s="563">
        <v>0.5</v>
      </c>
      <c r="G11" s="563">
        <v>0.38636363636363635</v>
      </c>
      <c r="H11" s="563">
        <v>0.52272727272727271</v>
      </c>
    </row>
    <row r="12" spans="1:11" x14ac:dyDescent="0.2">
      <c r="A12" s="886"/>
      <c r="B12" s="573" t="s">
        <v>390</v>
      </c>
      <c r="C12" s="568">
        <v>0.68181818181818188</v>
      </c>
      <c r="D12" s="563">
        <v>0.77272727272727271</v>
      </c>
      <c r="E12" s="563">
        <v>0.77272727272727271</v>
      </c>
      <c r="F12" s="563">
        <v>0.43181818181818177</v>
      </c>
      <c r="G12" s="563">
        <v>0.34090909090909094</v>
      </c>
      <c r="H12" s="563">
        <v>0.43181818181818177</v>
      </c>
      <c r="K12" s="561"/>
    </row>
    <row r="13" spans="1:11" x14ac:dyDescent="0.2">
      <c r="A13" s="886"/>
      <c r="B13" s="573" t="s">
        <v>391</v>
      </c>
      <c r="C13" s="568">
        <v>0.72727272727272729</v>
      </c>
      <c r="D13" s="563">
        <v>0.75</v>
      </c>
      <c r="E13" s="563">
        <v>0.77272727272727271</v>
      </c>
      <c r="F13" s="563">
        <v>0.54545454545454541</v>
      </c>
      <c r="G13" s="563">
        <v>0.45454545454545459</v>
      </c>
      <c r="H13" s="563">
        <v>0.5</v>
      </c>
      <c r="K13" s="561"/>
    </row>
    <row r="14" spans="1:11" ht="15" thickBot="1" x14ac:dyDescent="0.25">
      <c r="A14" s="895"/>
      <c r="B14" s="574" t="s">
        <v>392</v>
      </c>
      <c r="C14" s="569">
        <v>0.61363636363636365</v>
      </c>
      <c r="D14" s="565">
        <v>0.70454545454545459</v>
      </c>
      <c r="E14" s="565">
        <v>0.70454545454545459</v>
      </c>
      <c r="F14" s="565">
        <v>0.5</v>
      </c>
      <c r="G14" s="565">
        <v>0.31818181818181823</v>
      </c>
      <c r="H14" s="565">
        <v>0.38636363636363635</v>
      </c>
      <c r="K14" s="561"/>
    </row>
    <row r="15" spans="1:11" x14ac:dyDescent="0.2">
      <c r="A15" s="885" t="s">
        <v>405</v>
      </c>
      <c r="B15" s="582" t="s">
        <v>389</v>
      </c>
      <c r="C15" s="583">
        <v>0.69696969696969702</v>
      </c>
      <c r="D15" s="584">
        <v>0.69696969696969702</v>
      </c>
      <c r="E15" s="584">
        <v>0.69696969696969702</v>
      </c>
      <c r="F15" s="584">
        <v>0.57575757575757569</v>
      </c>
      <c r="G15" s="584">
        <v>0.39393939393939392</v>
      </c>
      <c r="H15" s="584">
        <v>0.51515151515151514</v>
      </c>
      <c r="K15" s="561"/>
    </row>
    <row r="16" spans="1:11" x14ac:dyDescent="0.2">
      <c r="A16" s="886"/>
      <c r="B16" s="573" t="s">
        <v>390</v>
      </c>
      <c r="C16" s="568">
        <v>0.75757575757575757</v>
      </c>
      <c r="D16" s="563">
        <v>0.69696969696969702</v>
      </c>
      <c r="E16" s="563">
        <v>0.75757575757575757</v>
      </c>
      <c r="F16" s="563">
        <v>0.48484848484848486</v>
      </c>
      <c r="G16" s="563">
        <v>0.33333333333333337</v>
      </c>
      <c r="H16" s="563">
        <v>0.36363636363636365</v>
      </c>
      <c r="K16" s="561"/>
    </row>
    <row r="17" spans="1:11" x14ac:dyDescent="0.2">
      <c r="A17" s="886"/>
      <c r="B17" s="573" t="s">
        <v>391</v>
      </c>
      <c r="C17" s="568">
        <v>0.69696969696969702</v>
      </c>
      <c r="D17" s="563">
        <v>0.63636363636363635</v>
      </c>
      <c r="E17" s="563">
        <v>0.69696969696969702</v>
      </c>
      <c r="F17" s="563">
        <v>0.54545454545454541</v>
      </c>
      <c r="G17" s="563">
        <v>0.36363636363636365</v>
      </c>
      <c r="H17" s="563">
        <v>0.39393939393939392</v>
      </c>
      <c r="K17" s="561"/>
    </row>
    <row r="18" spans="1:11" ht="15" thickBot="1" x14ac:dyDescent="0.25">
      <c r="A18" s="887"/>
      <c r="B18" s="585" t="s">
        <v>392</v>
      </c>
      <c r="C18" s="586">
        <v>0.75757575757575757</v>
      </c>
      <c r="D18" s="587">
        <v>0.72727272727272729</v>
      </c>
      <c r="E18" s="587">
        <v>0.78787878787878785</v>
      </c>
      <c r="F18" s="587">
        <v>0.63636363636363635</v>
      </c>
      <c r="G18" s="587">
        <v>0.4242424242424242</v>
      </c>
      <c r="H18" s="587">
        <v>0.4242424242424242</v>
      </c>
    </row>
    <row r="19" spans="1:11" x14ac:dyDescent="0.2">
      <c r="A19" s="885" t="s">
        <v>411</v>
      </c>
      <c r="B19" s="582" t="s">
        <v>389</v>
      </c>
      <c r="C19" s="583">
        <v>0.9</v>
      </c>
      <c r="D19" s="584">
        <v>0.9</v>
      </c>
      <c r="E19" s="584">
        <v>0.8</v>
      </c>
      <c r="F19" s="584">
        <v>0.6</v>
      </c>
      <c r="G19" s="584">
        <v>0.9</v>
      </c>
      <c r="H19" s="584">
        <v>0.7</v>
      </c>
    </row>
    <row r="20" spans="1:11" x14ac:dyDescent="0.2">
      <c r="A20" s="886"/>
      <c r="B20" s="573" t="s">
        <v>390</v>
      </c>
      <c r="C20" s="568">
        <v>0.9</v>
      </c>
      <c r="D20" s="563">
        <v>0.8</v>
      </c>
      <c r="E20" s="563">
        <v>0.9</v>
      </c>
      <c r="F20" s="563">
        <v>0.6</v>
      </c>
      <c r="G20" s="563">
        <v>0.7</v>
      </c>
      <c r="H20" s="563">
        <v>0.7</v>
      </c>
    </row>
    <row r="21" spans="1:11" x14ac:dyDescent="0.2">
      <c r="A21" s="886"/>
      <c r="B21" s="573" t="s">
        <v>391</v>
      </c>
      <c r="C21" s="568">
        <v>0.9</v>
      </c>
      <c r="D21" s="563">
        <v>0.8</v>
      </c>
      <c r="E21" s="563">
        <v>1</v>
      </c>
      <c r="F21" s="563">
        <v>0.5</v>
      </c>
      <c r="G21" s="563">
        <v>0.7</v>
      </c>
      <c r="H21" s="563">
        <v>0.6</v>
      </c>
    </row>
    <row r="22" spans="1:11" ht="15" thickBot="1" x14ac:dyDescent="0.25">
      <c r="A22" s="887"/>
      <c r="B22" s="585" t="s">
        <v>392</v>
      </c>
      <c r="C22" s="586">
        <v>1</v>
      </c>
      <c r="D22" s="587">
        <v>1</v>
      </c>
      <c r="E22" s="587">
        <v>1</v>
      </c>
      <c r="F22" s="587">
        <v>0.7</v>
      </c>
      <c r="G22" s="587">
        <v>0.8</v>
      </c>
      <c r="H22" s="587">
        <v>0.7</v>
      </c>
    </row>
    <row r="23" spans="1:11" x14ac:dyDescent="0.2">
      <c r="A23" s="885" t="s">
        <v>401</v>
      </c>
      <c r="B23" s="582" t="s">
        <v>389</v>
      </c>
      <c r="C23" s="583">
        <v>0.76470588235294112</v>
      </c>
      <c r="D23" s="584">
        <v>0.64705882352941169</v>
      </c>
      <c r="E23" s="584">
        <v>0.82352941176470584</v>
      </c>
      <c r="F23" s="584">
        <v>0.64705882352941169</v>
      </c>
      <c r="G23" s="584">
        <v>0.64705882352941169</v>
      </c>
      <c r="H23" s="584">
        <v>0.47058823529411764</v>
      </c>
    </row>
    <row r="24" spans="1:11" x14ac:dyDescent="0.2">
      <c r="A24" s="886"/>
      <c r="B24" s="573" t="s">
        <v>390</v>
      </c>
      <c r="C24" s="568">
        <v>0.70588235294117641</v>
      </c>
      <c r="D24" s="563">
        <v>0.76470588235294112</v>
      </c>
      <c r="E24" s="563">
        <v>0.82352941176470584</v>
      </c>
      <c r="F24" s="563">
        <v>0.70588235294117641</v>
      </c>
      <c r="G24" s="563">
        <v>0.47058823529411764</v>
      </c>
      <c r="H24" s="563">
        <v>0.47058823529411764</v>
      </c>
    </row>
    <row r="25" spans="1:11" x14ac:dyDescent="0.2">
      <c r="A25" s="886"/>
      <c r="B25" s="573" t="s">
        <v>391</v>
      </c>
      <c r="C25" s="568">
        <v>0.76470588235294112</v>
      </c>
      <c r="D25" s="563">
        <v>0.64705882352941169</v>
      </c>
      <c r="E25" s="563">
        <v>0.82352941176470584</v>
      </c>
      <c r="F25" s="563">
        <v>0.64705882352941169</v>
      </c>
      <c r="G25" s="563">
        <v>0.52941176470588236</v>
      </c>
      <c r="H25" s="563">
        <v>0.3529411764705882</v>
      </c>
    </row>
    <row r="26" spans="1:11" ht="15" thickBot="1" x14ac:dyDescent="0.25">
      <c r="A26" s="887"/>
      <c r="B26" s="585" t="s">
        <v>392</v>
      </c>
      <c r="C26" s="586">
        <v>0.76470588235294112</v>
      </c>
      <c r="D26" s="587">
        <v>0.64705882352941169</v>
      </c>
      <c r="E26" s="587">
        <v>0.76470588235294112</v>
      </c>
      <c r="F26" s="587">
        <v>0.64705882352941169</v>
      </c>
      <c r="G26" s="587">
        <v>0.47058823529411764</v>
      </c>
      <c r="H26" s="587">
        <v>0.47058823529411764</v>
      </c>
    </row>
    <row r="27" spans="1:11" x14ac:dyDescent="0.2">
      <c r="A27" s="885" t="s">
        <v>410</v>
      </c>
      <c r="B27" s="582" t="s">
        <v>389</v>
      </c>
      <c r="C27" s="583">
        <v>0.5</v>
      </c>
      <c r="D27" s="584">
        <v>0.5</v>
      </c>
      <c r="E27" s="584">
        <v>0.5</v>
      </c>
      <c r="F27" s="584">
        <v>0.5</v>
      </c>
      <c r="G27" s="584">
        <v>0.5</v>
      </c>
      <c r="H27" s="584">
        <v>0.375</v>
      </c>
    </row>
    <row r="28" spans="1:11" x14ac:dyDescent="0.2">
      <c r="A28" s="886"/>
      <c r="B28" s="573" t="s">
        <v>390</v>
      </c>
      <c r="C28" s="568">
        <v>0.375</v>
      </c>
      <c r="D28" s="563">
        <v>0.5</v>
      </c>
      <c r="E28" s="563">
        <v>0.5</v>
      </c>
      <c r="F28" s="563">
        <v>0.5</v>
      </c>
      <c r="G28" s="563">
        <v>0.5</v>
      </c>
      <c r="H28" s="563">
        <v>0.375</v>
      </c>
    </row>
    <row r="29" spans="1:11" x14ac:dyDescent="0.2">
      <c r="A29" s="886"/>
      <c r="B29" s="573" t="s">
        <v>391</v>
      </c>
      <c r="C29" s="568">
        <v>0.375</v>
      </c>
      <c r="D29" s="563">
        <v>0.375</v>
      </c>
      <c r="E29" s="563">
        <v>0.5</v>
      </c>
      <c r="F29" s="563">
        <v>0.5</v>
      </c>
      <c r="G29" s="563">
        <v>0.5</v>
      </c>
      <c r="H29" s="563">
        <v>0.5</v>
      </c>
    </row>
    <row r="30" spans="1:11" ht="15" thickBot="1" x14ac:dyDescent="0.25">
      <c r="A30" s="887"/>
      <c r="B30" s="585" t="s">
        <v>392</v>
      </c>
      <c r="C30" s="586">
        <v>0.5</v>
      </c>
      <c r="D30" s="587">
        <v>0.625</v>
      </c>
      <c r="E30" s="587">
        <v>0.625</v>
      </c>
      <c r="F30" s="587">
        <v>0.625</v>
      </c>
      <c r="G30" s="587">
        <v>0.375</v>
      </c>
      <c r="H30" s="587">
        <v>0.375</v>
      </c>
    </row>
    <row r="31" spans="1:11" x14ac:dyDescent="0.2">
      <c r="A31" s="885" t="s">
        <v>406</v>
      </c>
      <c r="B31" s="582" t="s">
        <v>389</v>
      </c>
      <c r="C31" s="583">
        <v>0.73913043478260865</v>
      </c>
      <c r="D31" s="584">
        <v>0.75362318840579712</v>
      </c>
      <c r="E31" s="584">
        <v>0.79710144927536231</v>
      </c>
      <c r="F31" s="584">
        <v>0.65217391304347827</v>
      </c>
      <c r="G31" s="584">
        <v>0.56521739130434789</v>
      </c>
      <c r="H31" s="584">
        <v>0.50724637681159424</v>
      </c>
    </row>
    <row r="32" spans="1:11" x14ac:dyDescent="0.2">
      <c r="A32" s="886"/>
      <c r="B32" s="573" t="s">
        <v>390</v>
      </c>
      <c r="C32" s="568">
        <v>0.65217391304347827</v>
      </c>
      <c r="D32" s="563">
        <v>0.6811594202898551</v>
      </c>
      <c r="E32" s="563">
        <v>0.71014492753623193</v>
      </c>
      <c r="F32" s="563">
        <v>0.50724637681159424</v>
      </c>
      <c r="G32" s="563">
        <v>0.44927536231884058</v>
      </c>
      <c r="H32" s="563">
        <v>0.42028985507246375</v>
      </c>
    </row>
    <row r="33" spans="1:8" x14ac:dyDescent="0.2">
      <c r="A33" s="886"/>
      <c r="B33" s="573" t="s">
        <v>391</v>
      </c>
      <c r="C33" s="568">
        <v>0.65217391304347827</v>
      </c>
      <c r="D33" s="563">
        <v>0.6376811594202898</v>
      </c>
      <c r="E33" s="563">
        <v>0.6811594202898551</v>
      </c>
      <c r="F33" s="563">
        <v>0.53623188405797095</v>
      </c>
      <c r="G33" s="563">
        <v>0.47826086956521741</v>
      </c>
      <c r="H33" s="563">
        <v>0.42028985507246375</v>
      </c>
    </row>
    <row r="34" spans="1:8" ht="15" thickBot="1" x14ac:dyDescent="0.25">
      <c r="A34" s="887"/>
      <c r="B34" s="585" t="s">
        <v>392</v>
      </c>
      <c r="C34" s="586">
        <v>0.60869565217391308</v>
      </c>
      <c r="D34" s="587">
        <v>0.6376811594202898</v>
      </c>
      <c r="E34" s="587">
        <v>0.6811594202898551</v>
      </c>
      <c r="F34" s="587">
        <v>0.46376811594202894</v>
      </c>
      <c r="G34" s="587">
        <v>0.44927536231884058</v>
      </c>
      <c r="H34" s="587">
        <v>0.42028985507246375</v>
      </c>
    </row>
    <row r="35" spans="1:8" x14ac:dyDescent="0.2">
      <c r="A35" s="885" t="s">
        <v>407</v>
      </c>
      <c r="B35" s="582" t="s">
        <v>389</v>
      </c>
      <c r="C35" s="583">
        <v>0.72222222222222221</v>
      </c>
      <c r="D35" s="584">
        <v>0.66666666666666674</v>
      </c>
      <c r="E35" s="584">
        <v>0.77777777777777779</v>
      </c>
      <c r="F35" s="584">
        <v>0.5</v>
      </c>
      <c r="G35" s="584">
        <v>0.38888888888888884</v>
      </c>
      <c r="H35" s="584">
        <v>0.55555555555555558</v>
      </c>
    </row>
    <row r="36" spans="1:8" x14ac:dyDescent="0.2">
      <c r="A36" s="886"/>
      <c r="B36" s="573" t="s">
        <v>390</v>
      </c>
      <c r="C36" s="568">
        <v>0.72222222222222221</v>
      </c>
      <c r="D36" s="563">
        <v>0.72222222222222221</v>
      </c>
      <c r="E36" s="563">
        <v>0.72222222222222221</v>
      </c>
      <c r="F36" s="563">
        <v>0.44444444444444442</v>
      </c>
      <c r="G36" s="563">
        <v>0.38888888888888884</v>
      </c>
      <c r="H36" s="563">
        <v>0.33333333333333337</v>
      </c>
    </row>
    <row r="37" spans="1:8" x14ac:dyDescent="0.2">
      <c r="A37" s="886"/>
      <c r="B37" s="573" t="s">
        <v>391</v>
      </c>
      <c r="C37" s="568">
        <v>0.72222222222222221</v>
      </c>
      <c r="D37" s="563">
        <v>0.66666666666666674</v>
      </c>
      <c r="E37" s="563">
        <v>0.72222222222222221</v>
      </c>
      <c r="F37" s="563">
        <v>0.38888888888888884</v>
      </c>
      <c r="G37" s="563">
        <v>0.33333333333333337</v>
      </c>
      <c r="H37" s="563">
        <v>0.22222222222222221</v>
      </c>
    </row>
    <row r="38" spans="1:8" ht="15" thickBot="1" x14ac:dyDescent="0.25">
      <c r="A38" s="887"/>
      <c r="B38" s="585" t="s">
        <v>392</v>
      </c>
      <c r="C38" s="586">
        <v>0.72222222222222221</v>
      </c>
      <c r="D38" s="587">
        <v>0.66666666666666674</v>
      </c>
      <c r="E38" s="587">
        <v>0.77777777777777779</v>
      </c>
      <c r="F38" s="587">
        <v>0.38888888888888884</v>
      </c>
      <c r="G38" s="587">
        <v>0.27777777777777779</v>
      </c>
      <c r="H38" s="587">
        <v>0.22222222222222221</v>
      </c>
    </row>
    <row r="39" spans="1:8" x14ac:dyDescent="0.2">
      <c r="A39" s="885" t="s">
        <v>408</v>
      </c>
      <c r="B39" s="582" t="s">
        <v>389</v>
      </c>
      <c r="C39" s="583">
        <v>0.57894736842105265</v>
      </c>
      <c r="D39" s="584">
        <v>0.57894736842105265</v>
      </c>
      <c r="E39" s="584">
        <v>0.65789473684210531</v>
      </c>
      <c r="F39" s="584">
        <v>0.57894736842105265</v>
      </c>
      <c r="G39" s="584">
        <v>0.57894736842105265</v>
      </c>
      <c r="H39" s="584">
        <v>0.52631578947368429</v>
      </c>
    </row>
    <row r="40" spans="1:8" x14ac:dyDescent="0.2">
      <c r="A40" s="886"/>
      <c r="B40" s="573" t="s">
        <v>390</v>
      </c>
      <c r="C40" s="568">
        <v>0.63157894736842102</v>
      </c>
      <c r="D40" s="563">
        <v>0.68421052631578949</v>
      </c>
      <c r="E40" s="563">
        <v>0.68421052631578949</v>
      </c>
      <c r="F40" s="563">
        <v>0.5</v>
      </c>
      <c r="G40" s="563">
        <v>0.5</v>
      </c>
      <c r="H40" s="563">
        <v>0.52631578947368429</v>
      </c>
    </row>
    <row r="41" spans="1:8" x14ac:dyDescent="0.2">
      <c r="A41" s="886"/>
      <c r="B41" s="573" t="s">
        <v>391</v>
      </c>
      <c r="C41" s="568">
        <v>0.60526315789473684</v>
      </c>
      <c r="D41" s="563">
        <v>0.60526315789473684</v>
      </c>
      <c r="E41" s="563">
        <v>0.65789473684210531</v>
      </c>
      <c r="F41" s="563">
        <v>0.47368421052631582</v>
      </c>
      <c r="G41" s="563">
        <v>0.44736842105263153</v>
      </c>
      <c r="H41" s="563">
        <v>0.42105263157894735</v>
      </c>
    </row>
    <row r="42" spans="1:8" ht="15" thickBot="1" x14ac:dyDescent="0.25">
      <c r="A42" s="887"/>
      <c r="B42" s="585" t="s">
        <v>392</v>
      </c>
      <c r="C42" s="586">
        <v>0.68421052631578949</v>
      </c>
      <c r="D42" s="587">
        <v>0.68421052631578949</v>
      </c>
      <c r="E42" s="587">
        <v>0.68421052631578949</v>
      </c>
      <c r="F42" s="587">
        <v>0.52631578947368429</v>
      </c>
      <c r="G42" s="587">
        <v>0.47368421052631582</v>
      </c>
      <c r="H42" s="587">
        <v>0.44736842105263153</v>
      </c>
    </row>
    <row r="43" spans="1:8" x14ac:dyDescent="0.2">
      <c r="A43" s="885" t="s">
        <v>409</v>
      </c>
      <c r="B43" s="582" t="s">
        <v>389</v>
      </c>
      <c r="C43" s="583">
        <v>0.4375</v>
      </c>
      <c r="D43" s="584">
        <v>0.625</v>
      </c>
      <c r="E43" s="584">
        <v>0.625</v>
      </c>
      <c r="F43" s="584">
        <v>0.3125</v>
      </c>
      <c r="G43" s="584">
        <v>0.375</v>
      </c>
      <c r="H43" s="584">
        <v>0.5</v>
      </c>
    </row>
    <row r="44" spans="1:8" x14ac:dyDescent="0.2">
      <c r="A44" s="886"/>
      <c r="B44" s="573" t="s">
        <v>390</v>
      </c>
      <c r="C44" s="568">
        <v>0.625</v>
      </c>
      <c r="D44" s="563">
        <v>0.625</v>
      </c>
      <c r="E44" s="563">
        <v>0.6875</v>
      </c>
      <c r="F44" s="563">
        <v>0.4375</v>
      </c>
      <c r="G44" s="563">
        <v>0.4375</v>
      </c>
      <c r="H44" s="563">
        <v>0.4375</v>
      </c>
    </row>
    <row r="45" spans="1:8" x14ac:dyDescent="0.2">
      <c r="A45" s="886"/>
      <c r="B45" s="573" t="s">
        <v>391</v>
      </c>
      <c r="C45" s="568">
        <v>0.5625</v>
      </c>
      <c r="D45" s="563">
        <v>0.5625</v>
      </c>
      <c r="E45" s="563">
        <v>0.625</v>
      </c>
      <c r="F45" s="563">
        <v>0.375</v>
      </c>
      <c r="G45" s="563">
        <v>0.4375</v>
      </c>
      <c r="H45" s="563">
        <v>0.3125</v>
      </c>
    </row>
    <row r="46" spans="1:8" ht="15" thickBot="1" x14ac:dyDescent="0.25">
      <c r="A46" s="887"/>
      <c r="B46" s="585" t="s">
        <v>392</v>
      </c>
      <c r="C46" s="586">
        <v>0.5625</v>
      </c>
      <c r="D46" s="587">
        <v>0.6875</v>
      </c>
      <c r="E46" s="587">
        <v>0.75</v>
      </c>
      <c r="F46" s="587">
        <v>0.3125</v>
      </c>
      <c r="G46" s="587">
        <v>0.375</v>
      </c>
      <c r="H46" s="587">
        <v>0.25</v>
      </c>
    </row>
    <row r="47" spans="1:8" x14ac:dyDescent="0.2">
      <c r="A47" s="885" t="s">
        <v>402</v>
      </c>
      <c r="B47" s="582" t="s">
        <v>389</v>
      </c>
      <c r="C47" s="583">
        <v>0.66666666666666674</v>
      </c>
      <c r="D47" s="584">
        <v>0.73333333333333339</v>
      </c>
      <c r="E47" s="584">
        <v>0.8</v>
      </c>
      <c r="F47" s="584">
        <v>0.46666666666666667</v>
      </c>
      <c r="G47" s="584">
        <v>0.6</v>
      </c>
      <c r="H47" s="584">
        <v>0.53333333333333333</v>
      </c>
    </row>
    <row r="48" spans="1:8" x14ac:dyDescent="0.2">
      <c r="A48" s="886"/>
      <c r="B48" s="573" t="s">
        <v>390</v>
      </c>
      <c r="C48" s="568">
        <v>0.8</v>
      </c>
      <c r="D48" s="563">
        <v>0.73333333333333339</v>
      </c>
      <c r="E48" s="563">
        <v>0.8666666666666667</v>
      </c>
      <c r="F48" s="563">
        <v>0.66666666666666674</v>
      </c>
      <c r="G48" s="563">
        <v>0.6</v>
      </c>
      <c r="H48" s="563">
        <v>0.53333333333333333</v>
      </c>
    </row>
    <row r="49" spans="1:8" x14ac:dyDescent="0.2">
      <c r="A49" s="886"/>
      <c r="B49" s="573" t="s">
        <v>391</v>
      </c>
      <c r="C49" s="568">
        <v>0.66666666666666674</v>
      </c>
      <c r="D49" s="563">
        <v>0.66666666666666674</v>
      </c>
      <c r="E49" s="563">
        <v>0.8</v>
      </c>
      <c r="F49" s="563">
        <v>0.53333333333333333</v>
      </c>
      <c r="G49" s="563">
        <v>0.53333333333333333</v>
      </c>
      <c r="H49" s="563">
        <v>0.53333333333333333</v>
      </c>
    </row>
    <row r="50" spans="1:8" ht="15" thickBot="1" x14ac:dyDescent="0.25">
      <c r="A50" s="887"/>
      <c r="B50" s="585" t="s">
        <v>392</v>
      </c>
      <c r="C50" s="586">
        <v>0.73333333333333339</v>
      </c>
      <c r="D50" s="587">
        <v>0.8</v>
      </c>
      <c r="E50" s="587">
        <v>0.8666666666666667</v>
      </c>
      <c r="F50" s="587">
        <v>0.73333333333333339</v>
      </c>
      <c r="G50" s="587">
        <v>0.66666666666666674</v>
      </c>
      <c r="H50" s="587">
        <v>0.66666666666666674</v>
      </c>
    </row>
    <row r="51" spans="1:8" x14ac:dyDescent="0.2">
      <c r="A51" s="885" t="s">
        <v>403</v>
      </c>
      <c r="B51" s="582" t="s">
        <v>389</v>
      </c>
      <c r="C51" s="583">
        <v>0.75</v>
      </c>
      <c r="D51" s="584">
        <v>0.72499999999999998</v>
      </c>
      <c r="E51" s="584">
        <v>0.77500000000000002</v>
      </c>
      <c r="F51" s="584">
        <v>0.5</v>
      </c>
      <c r="G51" s="584">
        <v>0.44999999999999996</v>
      </c>
      <c r="H51" s="584">
        <v>0.44999999999999996</v>
      </c>
    </row>
    <row r="52" spans="1:8" x14ac:dyDescent="0.2">
      <c r="A52" s="886"/>
      <c r="B52" s="573" t="s">
        <v>390</v>
      </c>
      <c r="C52" s="568">
        <v>0.7</v>
      </c>
      <c r="D52" s="563">
        <v>0.67500000000000004</v>
      </c>
      <c r="E52" s="563">
        <v>0.7</v>
      </c>
      <c r="F52" s="563">
        <v>0.42500000000000004</v>
      </c>
      <c r="G52" s="563">
        <v>0.375</v>
      </c>
      <c r="H52" s="563">
        <v>0.375</v>
      </c>
    </row>
    <row r="53" spans="1:8" x14ac:dyDescent="0.2">
      <c r="A53" s="886"/>
      <c r="B53" s="573" t="s">
        <v>391</v>
      </c>
      <c r="C53" s="568">
        <v>0.65</v>
      </c>
      <c r="D53" s="563">
        <v>0.6</v>
      </c>
      <c r="E53" s="563">
        <v>0.72499999999999998</v>
      </c>
      <c r="F53" s="563">
        <v>0.4</v>
      </c>
      <c r="G53" s="563">
        <v>0.42500000000000004</v>
      </c>
      <c r="H53" s="563">
        <v>0.44999999999999996</v>
      </c>
    </row>
    <row r="54" spans="1:8" ht="15" thickBot="1" x14ac:dyDescent="0.25">
      <c r="A54" s="887"/>
      <c r="B54" s="585" t="s">
        <v>392</v>
      </c>
      <c r="C54" s="586">
        <v>0.67500000000000004</v>
      </c>
      <c r="D54" s="587">
        <v>0.65</v>
      </c>
      <c r="E54" s="587">
        <v>0.77500000000000002</v>
      </c>
      <c r="F54" s="587">
        <v>0.42500000000000004</v>
      </c>
      <c r="G54" s="587">
        <v>0.5</v>
      </c>
      <c r="H54" s="587">
        <v>0.4</v>
      </c>
    </row>
    <row r="55" spans="1:8" x14ac:dyDescent="0.2">
      <c r="A55" s="899" t="s">
        <v>400</v>
      </c>
      <c r="B55" s="579" t="s">
        <v>389</v>
      </c>
      <c r="C55" s="580">
        <v>0.5714285714285714</v>
      </c>
      <c r="D55" s="581">
        <v>0.47619047619047616</v>
      </c>
      <c r="E55" s="581">
        <v>0.5714285714285714</v>
      </c>
      <c r="F55" s="581">
        <v>0.23809523809523814</v>
      </c>
      <c r="G55" s="581">
        <v>0.38095238095238093</v>
      </c>
      <c r="H55" s="581">
        <v>0.4285714285714286</v>
      </c>
    </row>
    <row r="56" spans="1:8" x14ac:dyDescent="0.2">
      <c r="A56" s="886"/>
      <c r="B56" s="573" t="s">
        <v>390</v>
      </c>
      <c r="C56" s="568">
        <v>0.5714285714285714</v>
      </c>
      <c r="D56" s="563">
        <v>0.5714285714285714</v>
      </c>
      <c r="E56" s="563">
        <v>0.61904761904761907</v>
      </c>
      <c r="F56" s="563">
        <v>0.19047619047619047</v>
      </c>
      <c r="G56" s="563">
        <v>0.2857142857142857</v>
      </c>
      <c r="H56" s="563">
        <v>0.33333333333333337</v>
      </c>
    </row>
    <row r="57" spans="1:8" x14ac:dyDescent="0.2">
      <c r="A57" s="886"/>
      <c r="B57" s="573" t="s">
        <v>391</v>
      </c>
      <c r="C57" s="568">
        <v>0.52380952380952384</v>
      </c>
      <c r="D57" s="563">
        <v>0.52380952380952384</v>
      </c>
      <c r="E57" s="563">
        <v>0.5714285714285714</v>
      </c>
      <c r="F57" s="563">
        <v>0.2857142857142857</v>
      </c>
      <c r="G57" s="563">
        <v>0.2857142857142857</v>
      </c>
      <c r="H57" s="563">
        <v>0.33333333333333337</v>
      </c>
    </row>
    <row r="58" spans="1:8" ht="15" thickBot="1" x14ac:dyDescent="0.25">
      <c r="A58" s="895"/>
      <c r="B58" s="574" t="s">
        <v>392</v>
      </c>
      <c r="C58" s="569">
        <v>0.5714285714285714</v>
      </c>
      <c r="D58" s="565">
        <v>0.5714285714285714</v>
      </c>
      <c r="E58" s="565">
        <v>0.66666666666666674</v>
      </c>
      <c r="F58" s="565">
        <v>0.23809523809523814</v>
      </c>
      <c r="G58" s="565">
        <v>0.2857142857142857</v>
      </c>
      <c r="H58" s="565">
        <v>0.38095238095238093</v>
      </c>
    </row>
    <row r="59" spans="1:8" ht="15.75" thickTop="1" x14ac:dyDescent="0.25">
      <c r="A59" s="888" t="s">
        <v>412</v>
      </c>
      <c r="B59" s="575" t="s">
        <v>389</v>
      </c>
      <c r="C59" s="570">
        <v>0.67781155015197569</v>
      </c>
      <c r="D59" s="566">
        <v>0.68085106382978722</v>
      </c>
      <c r="E59" s="566">
        <v>0.7264437689969605</v>
      </c>
      <c r="F59" s="566">
        <v>0.53191489361702127</v>
      </c>
      <c r="G59" s="566">
        <v>0.49544072948328266</v>
      </c>
      <c r="H59" s="566">
        <v>0.50455927051671734</v>
      </c>
    </row>
    <row r="60" spans="1:8" ht="15" x14ac:dyDescent="0.25">
      <c r="A60" s="889"/>
      <c r="B60" s="576" t="s">
        <v>390</v>
      </c>
      <c r="C60" s="571">
        <v>0.67781155015197569</v>
      </c>
      <c r="D60" s="564">
        <v>0.69300911854103342</v>
      </c>
      <c r="E60" s="564">
        <v>0.7264437689969605</v>
      </c>
      <c r="F60" s="564">
        <v>0.47720364741641341</v>
      </c>
      <c r="G60" s="564">
        <v>0.42249240121580545</v>
      </c>
      <c r="H60" s="564">
        <v>0.4285714285714286</v>
      </c>
    </row>
    <row r="61" spans="1:8" ht="15" x14ac:dyDescent="0.25">
      <c r="A61" s="889"/>
      <c r="B61" s="576" t="s">
        <v>391</v>
      </c>
      <c r="C61" s="571">
        <v>0.65957446808510634</v>
      </c>
      <c r="D61" s="564">
        <v>0.63525835866261393</v>
      </c>
      <c r="E61" s="564">
        <v>0.70820668693009114</v>
      </c>
      <c r="F61" s="564">
        <v>0.48632218844984798</v>
      </c>
      <c r="G61" s="564">
        <v>0.44376899696048633</v>
      </c>
      <c r="H61" s="564">
        <v>0.41945288753799392</v>
      </c>
    </row>
    <row r="62" spans="1:8" ht="15.75" thickBot="1" x14ac:dyDescent="0.3">
      <c r="A62" s="890"/>
      <c r="B62" s="577" t="s">
        <v>392</v>
      </c>
      <c r="C62" s="572">
        <v>0.66565349544072949</v>
      </c>
      <c r="D62" s="567">
        <v>0.68085106382978722</v>
      </c>
      <c r="E62" s="567">
        <v>0.73556231003039518</v>
      </c>
      <c r="F62" s="567">
        <v>0.49544072948328266</v>
      </c>
      <c r="G62" s="567">
        <v>0.43465045592705165</v>
      </c>
      <c r="H62" s="567">
        <v>0.4164133738601824</v>
      </c>
    </row>
    <row r="63" spans="1:8" ht="15" thickTop="1" x14ac:dyDescent="0.2"/>
    <row r="91" spans="1:8" hidden="1" x14ac:dyDescent="0.2"/>
    <row r="92" spans="1:8" hidden="1" x14ac:dyDescent="0.2">
      <c r="A92" s="896" t="s">
        <v>146</v>
      </c>
      <c r="B92" s="897" t="s">
        <v>81</v>
      </c>
      <c r="C92" s="898" t="s">
        <v>415</v>
      </c>
      <c r="D92" s="892"/>
      <c r="E92" s="892"/>
      <c r="F92" s="892"/>
      <c r="G92" s="892"/>
      <c r="H92" s="892"/>
    </row>
    <row r="93" spans="1:8" ht="42.75" hidden="1" x14ac:dyDescent="0.2">
      <c r="A93" s="896"/>
      <c r="B93" s="897"/>
      <c r="C93" s="588" t="s">
        <v>393</v>
      </c>
      <c r="D93" s="578" t="s">
        <v>394</v>
      </c>
      <c r="E93" s="578" t="s">
        <v>395</v>
      </c>
      <c r="F93" s="578" t="s">
        <v>396</v>
      </c>
      <c r="G93" s="578" t="s">
        <v>397</v>
      </c>
      <c r="H93" s="578" t="s">
        <v>398</v>
      </c>
    </row>
    <row r="94" spans="1:8" ht="14.25" hidden="1" customHeight="1" x14ac:dyDescent="0.2">
      <c r="A94" s="590" t="s">
        <v>6</v>
      </c>
      <c r="B94" s="592">
        <v>44</v>
      </c>
      <c r="C94" s="563">
        <v>0.67045454545454553</v>
      </c>
      <c r="D94" s="563">
        <v>0.73295454545454553</v>
      </c>
      <c r="E94" s="563">
        <v>0.73863636363636365</v>
      </c>
      <c r="F94" s="563">
        <v>0.49431818181818177</v>
      </c>
      <c r="G94" s="563">
        <v>0.375</v>
      </c>
      <c r="H94" s="563">
        <v>0.46022727272727271</v>
      </c>
    </row>
    <row r="95" spans="1:8" ht="14.25" hidden="1" customHeight="1" x14ac:dyDescent="0.2">
      <c r="A95" s="590" t="s">
        <v>7</v>
      </c>
      <c r="B95" s="592">
        <v>36</v>
      </c>
      <c r="C95" s="563">
        <v>0.72727272727272729</v>
      </c>
      <c r="D95" s="563">
        <v>0.68939393939393945</v>
      </c>
      <c r="E95" s="563">
        <v>0.73484848484848486</v>
      </c>
      <c r="F95" s="563">
        <v>0.56060606060606055</v>
      </c>
      <c r="G95" s="563">
        <v>0.37878787878787878</v>
      </c>
      <c r="H95" s="563">
        <v>0.4242424242424242</v>
      </c>
    </row>
    <row r="96" spans="1:8" ht="14.25" hidden="1" customHeight="1" x14ac:dyDescent="0.2">
      <c r="A96" s="590" t="s">
        <v>8</v>
      </c>
      <c r="B96" s="592">
        <v>10</v>
      </c>
      <c r="C96" s="563">
        <v>0.92500000000000004</v>
      </c>
      <c r="D96" s="563">
        <v>0.875</v>
      </c>
      <c r="E96" s="563">
        <v>0.92500000000000004</v>
      </c>
      <c r="F96" s="563">
        <v>0.6</v>
      </c>
      <c r="G96" s="563">
        <v>0.77499999999999991</v>
      </c>
      <c r="H96" s="563">
        <v>0.67500000000000004</v>
      </c>
    </row>
    <row r="97" spans="1:8" ht="14.25" hidden="1" customHeight="1" x14ac:dyDescent="0.2">
      <c r="A97" s="590" t="s">
        <v>9</v>
      </c>
      <c r="B97" s="592">
        <v>18</v>
      </c>
      <c r="C97" s="563">
        <v>0.75</v>
      </c>
      <c r="D97" s="563">
        <v>0.67647058823529405</v>
      </c>
      <c r="E97" s="563">
        <v>0.80882352941176472</v>
      </c>
      <c r="F97" s="563">
        <v>0.66176470588235281</v>
      </c>
      <c r="G97" s="563">
        <v>0.52941176470588236</v>
      </c>
      <c r="H97" s="563">
        <v>0.44117647058823528</v>
      </c>
    </row>
    <row r="98" spans="1:8" ht="14.25" hidden="1" customHeight="1" x14ac:dyDescent="0.2">
      <c r="A98" s="590" t="s">
        <v>10</v>
      </c>
      <c r="B98" s="592">
        <v>8</v>
      </c>
      <c r="C98" s="563">
        <v>0.4375</v>
      </c>
      <c r="D98" s="563">
        <v>0.5</v>
      </c>
      <c r="E98" s="563">
        <v>0.53125</v>
      </c>
      <c r="F98" s="563">
        <v>0.53125</v>
      </c>
      <c r="G98" s="563">
        <v>0.46875</v>
      </c>
      <c r="H98" s="563">
        <v>0.40625</v>
      </c>
    </row>
    <row r="99" spans="1:8" ht="14.25" hidden="1" customHeight="1" x14ac:dyDescent="0.2">
      <c r="A99" s="590" t="s">
        <v>11</v>
      </c>
      <c r="B99" s="592">
        <v>76</v>
      </c>
      <c r="C99" s="563">
        <v>0.66304347826086962</v>
      </c>
      <c r="D99" s="563">
        <v>0.67753623188405809</v>
      </c>
      <c r="E99" s="563">
        <v>0.71739130434782605</v>
      </c>
      <c r="F99" s="563">
        <v>0.53985507246376807</v>
      </c>
      <c r="G99" s="563">
        <v>0.48550724637681159</v>
      </c>
      <c r="H99" s="563">
        <v>0.44202898550724634</v>
      </c>
    </row>
    <row r="100" spans="1:8" ht="14.25" hidden="1" customHeight="1" x14ac:dyDescent="0.2">
      <c r="A100" s="590" t="s">
        <v>12</v>
      </c>
      <c r="B100" s="592">
        <v>20</v>
      </c>
      <c r="C100" s="563">
        <v>0.72222222222222221</v>
      </c>
      <c r="D100" s="563">
        <v>0.68055555555555558</v>
      </c>
      <c r="E100" s="563">
        <v>0.75</v>
      </c>
      <c r="F100" s="563">
        <v>0.43055555555555552</v>
      </c>
      <c r="G100" s="563">
        <v>0.34722222222222221</v>
      </c>
      <c r="H100" s="563">
        <v>0.33333333333333337</v>
      </c>
    </row>
    <row r="101" spans="1:8" ht="14.25" hidden="1" customHeight="1" x14ac:dyDescent="0.2">
      <c r="A101" s="590" t="s">
        <v>13</v>
      </c>
      <c r="B101" s="592">
        <v>39</v>
      </c>
      <c r="C101" s="563">
        <v>0.625</v>
      </c>
      <c r="D101" s="563">
        <v>0.63815789473684204</v>
      </c>
      <c r="E101" s="563">
        <v>0.67105263157894735</v>
      </c>
      <c r="F101" s="563">
        <v>0.51973684210526327</v>
      </c>
      <c r="G101" s="563">
        <v>0.5</v>
      </c>
      <c r="H101" s="563">
        <v>0.48026315789473684</v>
      </c>
    </row>
    <row r="102" spans="1:8" ht="14.25" hidden="1" customHeight="1" x14ac:dyDescent="0.2">
      <c r="A102" s="590" t="s">
        <v>14</v>
      </c>
      <c r="B102" s="592">
        <v>16</v>
      </c>
      <c r="C102" s="563">
        <v>0.546875</v>
      </c>
      <c r="D102" s="563">
        <v>0.625</v>
      </c>
      <c r="E102" s="563">
        <v>0.671875</v>
      </c>
      <c r="F102" s="563">
        <v>0.359375</v>
      </c>
      <c r="G102" s="563">
        <v>0.40625</v>
      </c>
      <c r="H102" s="563">
        <v>0.375</v>
      </c>
    </row>
    <row r="103" spans="1:8" ht="14.25" hidden="1" customHeight="1" x14ac:dyDescent="0.2">
      <c r="A103" s="590" t="s">
        <v>15</v>
      </c>
      <c r="B103" s="592">
        <v>17</v>
      </c>
      <c r="C103" s="563">
        <v>0.71666666666666679</v>
      </c>
      <c r="D103" s="563">
        <v>0.73333333333333339</v>
      </c>
      <c r="E103" s="563">
        <v>0.83333333333333337</v>
      </c>
      <c r="F103" s="563">
        <v>0.6</v>
      </c>
      <c r="G103" s="563">
        <v>0.60000000000000009</v>
      </c>
      <c r="H103" s="563">
        <v>0.56666666666666665</v>
      </c>
    </row>
    <row r="104" spans="1:8" ht="14.25" hidden="1" customHeight="1" x14ac:dyDescent="0.2">
      <c r="A104" s="590" t="s">
        <v>16</v>
      </c>
      <c r="B104" s="592">
        <v>42</v>
      </c>
      <c r="C104" s="563">
        <v>0.69375000000000009</v>
      </c>
      <c r="D104" s="563">
        <v>0.66249999999999998</v>
      </c>
      <c r="E104" s="563">
        <v>0.74375000000000002</v>
      </c>
      <c r="F104" s="563">
        <v>0.43750000000000006</v>
      </c>
      <c r="G104" s="563">
        <v>0.4375</v>
      </c>
      <c r="H104" s="563">
        <v>0.41874999999999996</v>
      </c>
    </row>
    <row r="105" spans="1:8" ht="14.25" hidden="1" customHeight="1" thickBot="1" x14ac:dyDescent="0.25">
      <c r="A105" s="559" t="s">
        <v>17</v>
      </c>
      <c r="B105" s="593">
        <v>21</v>
      </c>
      <c r="C105" s="565">
        <v>0.55952380952380953</v>
      </c>
      <c r="D105" s="565">
        <v>0.53571428571428559</v>
      </c>
      <c r="E105" s="565">
        <v>0.60714285714285721</v>
      </c>
      <c r="F105" s="565">
        <v>0.23809523809523811</v>
      </c>
      <c r="G105" s="565">
        <v>0.30952380952380953</v>
      </c>
      <c r="H105" s="565">
        <v>0.36904761904761907</v>
      </c>
    </row>
    <row r="106" spans="1:8" ht="16.5" hidden="1" customHeight="1" thickTop="1" x14ac:dyDescent="0.25">
      <c r="A106" s="591" t="s">
        <v>399</v>
      </c>
      <c r="B106" s="594">
        <v>347</v>
      </c>
      <c r="C106" s="566">
        <v>0.67021276595744683</v>
      </c>
      <c r="D106" s="566">
        <v>0.67249240121580556</v>
      </c>
      <c r="E106" s="566">
        <v>0.72416413373860178</v>
      </c>
      <c r="F106" s="566">
        <v>0.49772036474164127</v>
      </c>
      <c r="G106" s="566">
        <v>0.44908814589665652</v>
      </c>
      <c r="H106" s="566">
        <v>0.44224924012158051</v>
      </c>
    </row>
    <row r="107" spans="1:8" hidden="1" x14ac:dyDescent="0.2">
      <c r="C107" s="2"/>
      <c r="D107" s="2"/>
      <c r="E107" s="2"/>
      <c r="F107" s="2"/>
      <c r="G107" s="2"/>
      <c r="H107" s="2"/>
    </row>
    <row r="108" spans="1:8" hidden="1" x14ac:dyDescent="0.2"/>
  </sheetData>
  <sheetProtection password="C6D6" sheet="1" objects="1" scenarios="1"/>
  <mergeCells count="19">
    <mergeCell ref="A92:A93"/>
    <mergeCell ref="B92:B93"/>
    <mergeCell ref="C92:H92"/>
    <mergeCell ref="A35:A38"/>
    <mergeCell ref="A39:A42"/>
    <mergeCell ref="A43:A46"/>
    <mergeCell ref="A47:A50"/>
    <mergeCell ref="A51:A54"/>
    <mergeCell ref="A55:A58"/>
    <mergeCell ref="A23:A26"/>
    <mergeCell ref="A27:A30"/>
    <mergeCell ref="A31:A34"/>
    <mergeCell ref="A59:A62"/>
    <mergeCell ref="C9:H9"/>
    <mergeCell ref="B9:B10"/>
    <mergeCell ref="A9:A10"/>
    <mergeCell ref="A11:A14"/>
    <mergeCell ref="A15:A18"/>
    <mergeCell ref="A19:A22"/>
  </mergeCells>
  <hyperlinks>
    <hyperlink ref="A2" location="Contents!A1" display="Back to contents"/>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showGridLines="0" workbookViewId="0">
      <pane xSplit="1" ySplit="5" topLeftCell="G6" activePane="bottomRight" state="frozen"/>
      <selection pane="topRight" activeCell="B1" sqref="B1"/>
      <selection pane="bottomLeft" activeCell="A6" sqref="A6"/>
      <selection pane="bottomRight"/>
    </sheetView>
  </sheetViews>
  <sheetFormatPr defaultRowHeight="15" x14ac:dyDescent="0.2"/>
  <cols>
    <col min="1" max="1" width="31.5546875" customWidth="1"/>
    <col min="2" max="22" width="8.88671875" style="98"/>
  </cols>
  <sheetData>
    <row r="1" spans="1:22" ht="15.75" x14ac:dyDescent="0.25">
      <c r="A1" s="1" t="s">
        <v>213</v>
      </c>
    </row>
    <row r="2" spans="1:22" x14ac:dyDescent="0.2">
      <c r="A2" s="9" t="s">
        <v>31</v>
      </c>
    </row>
    <row r="3" spans="1:22" ht="15.75" thickBot="1" x14ac:dyDescent="0.25">
      <c r="A3" s="9"/>
    </row>
    <row r="4" spans="1:22" x14ac:dyDescent="0.2">
      <c r="A4" s="103" t="s">
        <v>146</v>
      </c>
      <c r="B4" s="727" t="s">
        <v>0</v>
      </c>
      <c r="C4" s="727" t="s">
        <v>1</v>
      </c>
      <c r="D4" s="727" t="s">
        <v>2</v>
      </c>
      <c r="E4" s="727" t="s">
        <v>3</v>
      </c>
      <c r="F4" s="729" t="s">
        <v>4</v>
      </c>
      <c r="G4" s="732" t="s">
        <v>252</v>
      </c>
      <c r="H4" s="725" t="s">
        <v>196</v>
      </c>
      <c r="I4" s="727" t="s">
        <v>197</v>
      </c>
      <c r="J4" s="727" t="s">
        <v>198</v>
      </c>
      <c r="K4" s="727" t="s">
        <v>199</v>
      </c>
      <c r="L4" s="727" t="s">
        <v>200</v>
      </c>
      <c r="M4" s="727" t="s">
        <v>201</v>
      </c>
      <c r="N4" s="727" t="s">
        <v>202</v>
      </c>
      <c r="O4" s="729" t="s">
        <v>253</v>
      </c>
      <c r="P4" s="725" t="s">
        <v>203</v>
      </c>
      <c r="Q4" s="727" t="s">
        <v>204</v>
      </c>
      <c r="R4" s="727" t="s">
        <v>205</v>
      </c>
      <c r="S4" s="729" t="s">
        <v>206</v>
      </c>
      <c r="T4" s="725" t="s">
        <v>207</v>
      </c>
      <c r="U4" s="727" t="s">
        <v>208</v>
      </c>
      <c r="V4" s="727" t="s">
        <v>254</v>
      </c>
    </row>
    <row r="5" spans="1:22" ht="15.75" customHeight="1" thickBot="1" x14ac:dyDescent="0.25">
      <c r="A5" s="116" t="s">
        <v>255</v>
      </c>
      <c r="B5" s="731"/>
      <c r="C5" s="728"/>
      <c r="D5" s="728"/>
      <c r="E5" s="728"/>
      <c r="F5" s="730"/>
      <c r="G5" s="733"/>
      <c r="H5" s="726"/>
      <c r="I5" s="728"/>
      <c r="J5" s="728"/>
      <c r="K5" s="728"/>
      <c r="L5" s="728"/>
      <c r="M5" s="728"/>
      <c r="N5" s="728"/>
      <c r="O5" s="730"/>
      <c r="P5" s="726"/>
      <c r="Q5" s="728"/>
      <c r="R5" s="728"/>
      <c r="S5" s="730"/>
      <c r="T5" s="726"/>
      <c r="U5" s="728"/>
      <c r="V5" s="728"/>
    </row>
    <row r="6" spans="1:22" ht="15.75" x14ac:dyDescent="0.25">
      <c r="A6" s="100" t="s">
        <v>6</v>
      </c>
      <c r="B6" s="101">
        <v>620</v>
      </c>
      <c r="C6" s="101">
        <v>624</v>
      </c>
      <c r="D6" s="101">
        <v>707</v>
      </c>
      <c r="E6" s="101">
        <v>661</v>
      </c>
      <c r="F6" s="105">
        <v>707</v>
      </c>
      <c r="G6" s="111">
        <v>3319</v>
      </c>
      <c r="H6" s="108">
        <v>708</v>
      </c>
      <c r="I6" s="101">
        <v>675</v>
      </c>
      <c r="J6" s="101">
        <v>646</v>
      </c>
      <c r="K6" s="101">
        <v>696</v>
      </c>
      <c r="L6" s="101">
        <v>626</v>
      </c>
      <c r="M6" s="101">
        <v>696</v>
      </c>
      <c r="N6" s="101">
        <v>631</v>
      </c>
      <c r="O6" s="105">
        <v>4678</v>
      </c>
      <c r="P6" s="108">
        <v>696</v>
      </c>
      <c r="Q6" s="101">
        <v>676</v>
      </c>
      <c r="R6" s="101">
        <v>678</v>
      </c>
      <c r="S6" s="105">
        <v>745</v>
      </c>
      <c r="T6" s="108">
        <v>694</v>
      </c>
      <c r="U6" s="101">
        <v>746</v>
      </c>
      <c r="V6" s="101">
        <v>4235</v>
      </c>
    </row>
    <row r="7" spans="1:22" x14ac:dyDescent="0.2">
      <c r="A7" s="114" t="s">
        <v>215</v>
      </c>
      <c r="B7" s="99">
        <v>119</v>
      </c>
      <c r="C7" s="99">
        <v>148</v>
      </c>
      <c r="D7" s="99">
        <v>158</v>
      </c>
      <c r="E7" s="99">
        <v>132</v>
      </c>
      <c r="F7" s="106">
        <v>162</v>
      </c>
      <c r="G7" s="112">
        <v>719</v>
      </c>
      <c r="H7" s="109">
        <v>120</v>
      </c>
      <c r="I7" s="99">
        <v>130</v>
      </c>
      <c r="J7" s="99">
        <v>149</v>
      </c>
      <c r="K7" s="99">
        <v>121</v>
      </c>
      <c r="L7" s="99">
        <v>105</v>
      </c>
      <c r="M7" s="99">
        <v>127</v>
      </c>
      <c r="N7" s="99">
        <v>129</v>
      </c>
      <c r="O7" s="106">
        <v>881</v>
      </c>
      <c r="P7" s="109">
        <v>118</v>
      </c>
      <c r="Q7" s="99">
        <v>121</v>
      </c>
      <c r="R7" s="99">
        <v>128</v>
      </c>
      <c r="S7" s="106">
        <v>131</v>
      </c>
      <c r="T7" s="109">
        <v>118</v>
      </c>
      <c r="U7" s="99">
        <v>124</v>
      </c>
      <c r="V7" s="99">
        <v>740</v>
      </c>
    </row>
    <row r="8" spans="1:22" x14ac:dyDescent="0.2">
      <c r="A8" s="114" t="s">
        <v>218</v>
      </c>
      <c r="B8" s="99">
        <v>144</v>
      </c>
      <c r="C8" s="99">
        <v>141</v>
      </c>
      <c r="D8" s="99">
        <v>166</v>
      </c>
      <c r="E8" s="99">
        <v>148</v>
      </c>
      <c r="F8" s="106">
        <v>149</v>
      </c>
      <c r="G8" s="112">
        <v>748</v>
      </c>
      <c r="H8" s="109">
        <v>150</v>
      </c>
      <c r="I8" s="99">
        <v>138</v>
      </c>
      <c r="J8" s="99">
        <v>116</v>
      </c>
      <c r="K8" s="99">
        <v>139</v>
      </c>
      <c r="L8" s="99">
        <v>123</v>
      </c>
      <c r="M8" s="99">
        <v>148</v>
      </c>
      <c r="N8" s="99">
        <v>139</v>
      </c>
      <c r="O8" s="106">
        <v>953</v>
      </c>
      <c r="P8" s="109">
        <v>142</v>
      </c>
      <c r="Q8" s="99">
        <v>152</v>
      </c>
      <c r="R8" s="99">
        <v>119</v>
      </c>
      <c r="S8" s="106">
        <v>149</v>
      </c>
      <c r="T8" s="109">
        <v>157</v>
      </c>
      <c r="U8" s="99">
        <v>167</v>
      </c>
      <c r="V8" s="99">
        <v>886</v>
      </c>
    </row>
    <row r="9" spans="1:22" x14ac:dyDescent="0.2">
      <c r="A9" s="114" t="s">
        <v>216</v>
      </c>
      <c r="B9" s="99">
        <v>74</v>
      </c>
      <c r="C9" s="99">
        <v>74</v>
      </c>
      <c r="D9" s="99">
        <v>93</v>
      </c>
      <c r="E9" s="99">
        <v>93</v>
      </c>
      <c r="F9" s="106">
        <v>79</v>
      </c>
      <c r="G9" s="112">
        <v>413</v>
      </c>
      <c r="H9" s="109">
        <v>93</v>
      </c>
      <c r="I9" s="99">
        <v>98</v>
      </c>
      <c r="J9" s="99">
        <v>87</v>
      </c>
      <c r="K9" s="99">
        <v>114</v>
      </c>
      <c r="L9" s="99">
        <v>85</v>
      </c>
      <c r="M9" s="99">
        <v>93</v>
      </c>
      <c r="N9" s="99">
        <v>89</v>
      </c>
      <c r="O9" s="106">
        <v>659</v>
      </c>
      <c r="P9" s="109">
        <v>87</v>
      </c>
      <c r="Q9" s="99">
        <v>103</v>
      </c>
      <c r="R9" s="99">
        <v>87</v>
      </c>
      <c r="S9" s="106">
        <v>99</v>
      </c>
      <c r="T9" s="109">
        <v>69</v>
      </c>
      <c r="U9" s="99">
        <v>98</v>
      </c>
      <c r="V9" s="99">
        <v>543</v>
      </c>
    </row>
    <row r="10" spans="1:22" x14ac:dyDescent="0.2">
      <c r="A10" s="114" t="s">
        <v>217</v>
      </c>
      <c r="B10" s="99">
        <v>149</v>
      </c>
      <c r="C10" s="99">
        <v>144</v>
      </c>
      <c r="D10" s="99">
        <v>158</v>
      </c>
      <c r="E10" s="99">
        <v>168</v>
      </c>
      <c r="F10" s="106">
        <v>162</v>
      </c>
      <c r="G10" s="112">
        <v>781</v>
      </c>
      <c r="H10" s="109">
        <v>174</v>
      </c>
      <c r="I10" s="99">
        <v>159</v>
      </c>
      <c r="J10" s="99">
        <v>153</v>
      </c>
      <c r="K10" s="99">
        <v>175</v>
      </c>
      <c r="L10" s="99">
        <v>144</v>
      </c>
      <c r="M10" s="99">
        <v>162</v>
      </c>
      <c r="N10" s="99">
        <v>138</v>
      </c>
      <c r="O10" s="106">
        <v>1105</v>
      </c>
      <c r="P10" s="109">
        <v>152</v>
      </c>
      <c r="Q10" s="99">
        <v>142</v>
      </c>
      <c r="R10" s="99">
        <v>157</v>
      </c>
      <c r="S10" s="106">
        <v>185</v>
      </c>
      <c r="T10" s="109">
        <v>192</v>
      </c>
      <c r="U10" s="99">
        <v>166</v>
      </c>
      <c r="V10" s="99">
        <v>994</v>
      </c>
    </row>
    <row r="11" spans="1:22" ht="15.75" thickBot="1" x14ac:dyDescent="0.25">
      <c r="A11" s="115" t="s">
        <v>214</v>
      </c>
      <c r="B11" s="104">
        <v>134</v>
      </c>
      <c r="C11" s="104">
        <v>117</v>
      </c>
      <c r="D11" s="104">
        <v>132</v>
      </c>
      <c r="E11" s="104">
        <v>120</v>
      </c>
      <c r="F11" s="107">
        <v>155</v>
      </c>
      <c r="G11" s="113">
        <v>658</v>
      </c>
      <c r="H11" s="110">
        <v>171</v>
      </c>
      <c r="I11" s="104">
        <v>150</v>
      </c>
      <c r="J11" s="104">
        <v>141</v>
      </c>
      <c r="K11" s="104">
        <v>147</v>
      </c>
      <c r="L11" s="104">
        <v>169</v>
      </c>
      <c r="M11" s="104">
        <v>166</v>
      </c>
      <c r="N11" s="104">
        <v>136</v>
      </c>
      <c r="O11" s="107">
        <v>1080</v>
      </c>
      <c r="P11" s="110">
        <v>197</v>
      </c>
      <c r="Q11" s="104">
        <v>158</v>
      </c>
      <c r="R11" s="104">
        <v>187</v>
      </c>
      <c r="S11" s="107">
        <v>181</v>
      </c>
      <c r="T11" s="110">
        <v>158</v>
      </c>
      <c r="U11" s="104">
        <v>191</v>
      </c>
      <c r="V11" s="104">
        <v>1072</v>
      </c>
    </row>
    <row r="12" spans="1:22" ht="15.75" x14ac:dyDescent="0.25">
      <c r="A12" s="100" t="s">
        <v>7</v>
      </c>
      <c r="B12" s="101">
        <v>810</v>
      </c>
      <c r="C12" s="101">
        <v>764</v>
      </c>
      <c r="D12" s="101">
        <v>841</v>
      </c>
      <c r="E12" s="101">
        <v>843</v>
      </c>
      <c r="F12" s="105">
        <v>870</v>
      </c>
      <c r="G12" s="111">
        <v>4128</v>
      </c>
      <c r="H12" s="108">
        <v>863</v>
      </c>
      <c r="I12" s="101">
        <v>803</v>
      </c>
      <c r="J12" s="101">
        <v>789</v>
      </c>
      <c r="K12" s="101">
        <v>812</v>
      </c>
      <c r="L12" s="101">
        <v>791</v>
      </c>
      <c r="M12" s="101">
        <v>713</v>
      </c>
      <c r="N12" s="101">
        <v>750</v>
      </c>
      <c r="O12" s="105">
        <v>5521</v>
      </c>
      <c r="P12" s="108">
        <v>694</v>
      </c>
      <c r="Q12" s="101">
        <v>687</v>
      </c>
      <c r="R12" s="101">
        <v>752</v>
      </c>
      <c r="S12" s="105">
        <v>752</v>
      </c>
      <c r="T12" s="108">
        <v>805</v>
      </c>
      <c r="U12" s="101">
        <v>867</v>
      </c>
      <c r="V12" s="101">
        <v>4557</v>
      </c>
    </row>
    <row r="13" spans="1:22" x14ac:dyDescent="0.2">
      <c r="A13" s="114" t="s">
        <v>222</v>
      </c>
      <c r="B13" s="99">
        <v>123</v>
      </c>
      <c r="C13" s="99">
        <v>129</v>
      </c>
      <c r="D13" s="99">
        <v>151</v>
      </c>
      <c r="E13" s="99">
        <v>132</v>
      </c>
      <c r="F13" s="106">
        <v>126</v>
      </c>
      <c r="G13" s="112">
        <v>661</v>
      </c>
      <c r="H13" s="109">
        <v>126</v>
      </c>
      <c r="I13" s="99">
        <v>102</v>
      </c>
      <c r="J13" s="99">
        <v>107</v>
      </c>
      <c r="K13" s="99">
        <v>93</v>
      </c>
      <c r="L13" s="99">
        <v>88</v>
      </c>
      <c r="M13" s="99">
        <v>86</v>
      </c>
      <c r="N13" s="99">
        <v>98</v>
      </c>
      <c r="O13" s="106">
        <v>700</v>
      </c>
      <c r="P13" s="109">
        <v>73</v>
      </c>
      <c r="Q13" s="99">
        <v>83</v>
      </c>
      <c r="R13" s="99">
        <v>91</v>
      </c>
      <c r="S13" s="106">
        <v>83</v>
      </c>
      <c r="T13" s="109">
        <v>98</v>
      </c>
      <c r="U13" s="99">
        <v>109</v>
      </c>
      <c r="V13" s="99">
        <v>537</v>
      </c>
    </row>
    <row r="14" spans="1:22" x14ac:dyDescent="0.2">
      <c r="A14" s="114" t="s">
        <v>220</v>
      </c>
      <c r="B14" s="99">
        <v>132</v>
      </c>
      <c r="C14" s="99">
        <v>146</v>
      </c>
      <c r="D14" s="99">
        <v>134</v>
      </c>
      <c r="E14" s="99">
        <v>167</v>
      </c>
      <c r="F14" s="106">
        <v>131</v>
      </c>
      <c r="G14" s="112">
        <v>710</v>
      </c>
      <c r="H14" s="109">
        <v>137</v>
      </c>
      <c r="I14" s="99">
        <v>125</v>
      </c>
      <c r="J14" s="99">
        <v>122</v>
      </c>
      <c r="K14" s="99">
        <v>113</v>
      </c>
      <c r="L14" s="99">
        <v>125</v>
      </c>
      <c r="M14" s="99">
        <v>111</v>
      </c>
      <c r="N14" s="99">
        <v>99</v>
      </c>
      <c r="O14" s="106">
        <v>832</v>
      </c>
      <c r="P14" s="109">
        <v>87</v>
      </c>
      <c r="Q14" s="99">
        <v>100</v>
      </c>
      <c r="R14" s="99">
        <v>87</v>
      </c>
      <c r="S14" s="106">
        <v>95</v>
      </c>
      <c r="T14" s="109">
        <v>102</v>
      </c>
      <c r="U14" s="99">
        <v>94</v>
      </c>
      <c r="V14" s="99">
        <v>565</v>
      </c>
    </row>
    <row r="15" spans="1:22" x14ac:dyDescent="0.2">
      <c r="A15" s="114" t="s">
        <v>219</v>
      </c>
      <c r="B15" s="99">
        <v>148</v>
      </c>
      <c r="C15" s="99">
        <v>159</v>
      </c>
      <c r="D15" s="99">
        <v>165</v>
      </c>
      <c r="E15" s="99">
        <v>174</v>
      </c>
      <c r="F15" s="106">
        <v>199</v>
      </c>
      <c r="G15" s="112">
        <v>845</v>
      </c>
      <c r="H15" s="109">
        <v>183</v>
      </c>
      <c r="I15" s="99">
        <v>189</v>
      </c>
      <c r="J15" s="99">
        <v>187</v>
      </c>
      <c r="K15" s="99">
        <v>203</v>
      </c>
      <c r="L15" s="99">
        <v>210</v>
      </c>
      <c r="M15" s="99">
        <v>197</v>
      </c>
      <c r="N15" s="99">
        <v>220</v>
      </c>
      <c r="O15" s="106">
        <v>1389</v>
      </c>
      <c r="P15" s="109">
        <v>224</v>
      </c>
      <c r="Q15" s="99">
        <v>201</v>
      </c>
      <c r="R15" s="99">
        <v>241</v>
      </c>
      <c r="S15" s="106">
        <v>260</v>
      </c>
      <c r="T15" s="109">
        <v>253</v>
      </c>
      <c r="U15" s="99">
        <v>297</v>
      </c>
      <c r="V15" s="99">
        <v>1476</v>
      </c>
    </row>
    <row r="16" spans="1:22" x14ac:dyDescent="0.2">
      <c r="A16" s="114" t="s">
        <v>221</v>
      </c>
      <c r="B16" s="99">
        <v>137</v>
      </c>
      <c r="C16" s="99">
        <v>97</v>
      </c>
      <c r="D16" s="99">
        <v>115</v>
      </c>
      <c r="E16" s="99">
        <v>122</v>
      </c>
      <c r="F16" s="106">
        <v>135</v>
      </c>
      <c r="G16" s="112">
        <v>606</v>
      </c>
      <c r="H16" s="109">
        <v>165</v>
      </c>
      <c r="I16" s="99">
        <v>147</v>
      </c>
      <c r="J16" s="99">
        <v>143</v>
      </c>
      <c r="K16" s="99">
        <v>142</v>
      </c>
      <c r="L16" s="99">
        <v>144</v>
      </c>
      <c r="M16" s="99">
        <v>123</v>
      </c>
      <c r="N16" s="99">
        <v>113</v>
      </c>
      <c r="O16" s="106">
        <v>977</v>
      </c>
      <c r="P16" s="109">
        <v>109</v>
      </c>
      <c r="Q16" s="99">
        <v>124</v>
      </c>
      <c r="R16" s="99">
        <v>121</v>
      </c>
      <c r="S16" s="106">
        <v>116</v>
      </c>
      <c r="T16" s="109">
        <v>120</v>
      </c>
      <c r="U16" s="99">
        <v>150</v>
      </c>
      <c r="V16" s="99">
        <v>740</v>
      </c>
    </row>
    <row r="17" spans="1:22" ht="15.75" thickBot="1" x14ac:dyDescent="0.25">
      <c r="A17" s="115" t="s">
        <v>223</v>
      </c>
      <c r="B17" s="104">
        <v>270</v>
      </c>
      <c r="C17" s="104">
        <v>233</v>
      </c>
      <c r="D17" s="104">
        <v>276</v>
      </c>
      <c r="E17" s="104">
        <v>248</v>
      </c>
      <c r="F17" s="107">
        <v>279</v>
      </c>
      <c r="G17" s="113">
        <v>1306</v>
      </c>
      <c r="H17" s="110">
        <v>252</v>
      </c>
      <c r="I17" s="104">
        <v>240</v>
      </c>
      <c r="J17" s="104">
        <v>230</v>
      </c>
      <c r="K17" s="104">
        <v>261</v>
      </c>
      <c r="L17" s="104">
        <v>224</v>
      </c>
      <c r="M17" s="104">
        <v>196</v>
      </c>
      <c r="N17" s="104">
        <v>220</v>
      </c>
      <c r="O17" s="107">
        <v>1623</v>
      </c>
      <c r="P17" s="110">
        <v>201</v>
      </c>
      <c r="Q17" s="104">
        <v>179</v>
      </c>
      <c r="R17" s="104">
        <v>212</v>
      </c>
      <c r="S17" s="107">
        <v>198</v>
      </c>
      <c r="T17" s="110">
        <v>232</v>
      </c>
      <c r="U17" s="104">
        <v>217</v>
      </c>
      <c r="V17" s="104">
        <v>1239</v>
      </c>
    </row>
    <row r="18" spans="1:22" ht="15.75" x14ac:dyDescent="0.25">
      <c r="A18" s="100" t="s">
        <v>8</v>
      </c>
      <c r="B18" s="101">
        <v>193</v>
      </c>
      <c r="C18" s="101">
        <v>233</v>
      </c>
      <c r="D18" s="101">
        <v>220</v>
      </c>
      <c r="E18" s="101">
        <v>242</v>
      </c>
      <c r="F18" s="105">
        <v>236</v>
      </c>
      <c r="G18" s="111">
        <v>1124</v>
      </c>
      <c r="H18" s="108">
        <v>230</v>
      </c>
      <c r="I18" s="101">
        <v>243</v>
      </c>
      <c r="J18" s="101">
        <v>226</v>
      </c>
      <c r="K18" s="101">
        <v>238</v>
      </c>
      <c r="L18" s="101">
        <v>198</v>
      </c>
      <c r="M18" s="101">
        <v>181</v>
      </c>
      <c r="N18" s="101">
        <v>191</v>
      </c>
      <c r="O18" s="105">
        <v>1507</v>
      </c>
      <c r="P18" s="108">
        <v>174</v>
      </c>
      <c r="Q18" s="101">
        <v>193</v>
      </c>
      <c r="R18" s="101">
        <v>187</v>
      </c>
      <c r="S18" s="105">
        <v>204</v>
      </c>
      <c r="T18" s="108">
        <v>213</v>
      </c>
      <c r="U18" s="101">
        <v>208</v>
      </c>
      <c r="V18" s="101">
        <v>1179</v>
      </c>
    </row>
    <row r="19" spans="1:22" ht="15.75" thickBot="1" x14ac:dyDescent="0.25">
      <c r="A19" s="115" t="s">
        <v>8</v>
      </c>
      <c r="B19" s="104">
        <v>193</v>
      </c>
      <c r="C19" s="104">
        <v>233</v>
      </c>
      <c r="D19" s="104">
        <v>220</v>
      </c>
      <c r="E19" s="104">
        <v>242</v>
      </c>
      <c r="F19" s="107">
        <v>236</v>
      </c>
      <c r="G19" s="113">
        <v>1124</v>
      </c>
      <c r="H19" s="110">
        <v>230</v>
      </c>
      <c r="I19" s="104">
        <v>243</v>
      </c>
      <c r="J19" s="104">
        <v>226</v>
      </c>
      <c r="K19" s="104">
        <v>238</v>
      </c>
      <c r="L19" s="104">
        <v>198</v>
      </c>
      <c r="M19" s="104">
        <v>181</v>
      </c>
      <c r="N19" s="104">
        <v>191</v>
      </c>
      <c r="O19" s="107">
        <v>1507</v>
      </c>
      <c r="P19" s="110">
        <v>174</v>
      </c>
      <c r="Q19" s="104">
        <v>193</v>
      </c>
      <c r="R19" s="104">
        <v>187</v>
      </c>
      <c r="S19" s="107">
        <v>204</v>
      </c>
      <c r="T19" s="110">
        <v>213</v>
      </c>
      <c r="U19" s="104">
        <v>208</v>
      </c>
      <c r="V19" s="104">
        <v>1179</v>
      </c>
    </row>
    <row r="20" spans="1:22" ht="15.75" x14ac:dyDescent="0.25">
      <c r="A20" s="100" t="s">
        <v>9</v>
      </c>
      <c r="B20" s="101">
        <v>369</v>
      </c>
      <c r="C20" s="101">
        <v>384</v>
      </c>
      <c r="D20" s="101">
        <v>379</v>
      </c>
      <c r="E20" s="101">
        <v>376</v>
      </c>
      <c r="F20" s="105">
        <v>392</v>
      </c>
      <c r="G20" s="111">
        <v>1900</v>
      </c>
      <c r="H20" s="108">
        <v>396</v>
      </c>
      <c r="I20" s="101">
        <v>350</v>
      </c>
      <c r="J20" s="101">
        <v>386</v>
      </c>
      <c r="K20" s="101">
        <v>351</v>
      </c>
      <c r="L20" s="101">
        <v>356</v>
      </c>
      <c r="M20" s="101">
        <v>342</v>
      </c>
      <c r="N20" s="101">
        <v>343</v>
      </c>
      <c r="O20" s="105">
        <v>2524</v>
      </c>
      <c r="P20" s="108">
        <v>327</v>
      </c>
      <c r="Q20" s="101">
        <v>316</v>
      </c>
      <c r="R20" s="101">
        <v>342</v>
      </c>
      <c r="S20" s="105">
        <v>326</v>
      </c>
      <c r="T20" s="108">
        <v>356</v>
      </c>
      <c r="U20" s="101">
        <v>314</v>
      </c>
      <c r="V20" s="101">
        <v>1981</v>
      </c>
    </row>
    <row r="21" spans="1:22" x14ac:dyDescent="0.2">
      <c r="A21" s="114" t="s">
        <v>224</v>
      </c>
      <c r="B21" s="99">
        <v>147</v>
      </c>
      <c r="C21" s="99">
        <v>165</v>
      </c>
      <c r="D21" s="99">
        <v>165</v>
      </c>
      <c r="E21" s="99">
        <v>167</v>
      </c>
      <c r="F21" s="106">
        <v>177</v>
      </c>
      <c r="G21" s="112">
        <v>821</v>
      </c>
      <c r="H21" s="109">
        <v>158</v>
      </c>
      <c r="I21" s="99">
        <v>155</v>
      </c>
      <c r="J21" s="99">
        <v>168</v>
      </c>
      <c r="K21" s="99">
        <v>152</v>
      </c>
      <c r="L21" s="99">
        <v>167</v>
      </c>
      <c r="M21" s="99">
        <v>159</v>
      </c>
      <c r="N21" s="99">
        <v>155</v>
      </c>
      <c r="O21" s="106">
        <v>1114</v>
      </c>
      <c r="P21" s="109">
        <v>145</v>
      </c>
      <c r="Q21" s="99">
        <v>139</v>
      </c>
      <c r="R21" s="99">
        <v>163</v>
      </c>
      <c r="S21" s="106">
        <v>146</v>
      </c>
      <c r="T21" s="109">
        <v>160</v>
      </c>
      <c r="U21" s="99">
        <v>133</v>
      </c>
      <c r="V21" s="99">
        <v>886</v>
      </c>
    </row>
    <row r="22" spans="1:22" x14ac:dyDescent="0.2">
      <c r="A22" s="114" t="s">
        <v>226</v>
      </c>
      <c r="B22" s="99">
        <v>102</v>
      </c>
      <c r="C22" s="99">
        <v>94</v>
      </c>
      <c r="D22" s="99">
        <v>72</v>
      </c>
      <c r="E22" s="99">
        <v>83</v>
      </c>
      <c r="F22" s="106">
        <v>75</v>
      </c>
      <c r="G22" s="112">
        <v>426</v>
      </c>
      <c r="H22" s="109">
        <v>95</v>
      </c>
      <c r="I22" s="99">
        <v>78</v>
      </c>
      <c r="J22" s="99">
        <v>97</v>
      </c>
      <c r="K22" s="99">
        <v>78</v>
      </c>
      <c r="L22" s="99">
        <v>86</v>
      </c>
      <c r="M22" s="99">
        <v>70</v>
      </c>
      <c r="N22" s="99">
        <v>75</v>
      </c>
      <c r="O22" s="106">
        <v>579</v>
      </c>
      <c r="P22" s="109">
        <v>78</v>
      </c>
      <c r="Q22" s="99">
        <v>71</v>
      </c>
      <c r="R22" s="99">
        <v>69</v>
      </c>
      <c r="S22" s="106">
        <v>72</v>
      </c>
      <c r="T22" s="109">
        <v>80</v>
      </c>
      <c r="U22" s="99">
        <v>78</v>
      </c>
      <c r="V22" s="99">
        <v>448</v>
      </c>
    </row>
    <row r="23" spans="1:22" ht="15.75" thickBot="1" x14ac:dyDescent="0.25">
      <c r="A23" s="115" t="s">
        <v>227</v>
      </c>
      <c r="B23" s="104">
        <v>120</v>
      </c>
      <c r="C23" s="104">
        <v>125</v>
      </c>
      <c r="D23" s="104">
        <v>142</v>
      </c>
      <c r="E23" s="104">
        <v>126</v>
      </c>
      <c r="F23" s="107">
        <v>140</v>
      </c>
      <c r="G23" s="113">
        <v>653</v>
      </c>
      <c r="H23" s="110">
        <v>143</v>
      </c>
      <c r="I23" s="104">
        <v>117</v>
      </c>
      <c r="J23" s="104">
        <v>121</v>
      </c>
      <c r="K23" s="104">
        <v>121</v>
      </c>
      <c r="L23" s="104">
        <v>103</v>
      </c>
      <c r="M23" s="104">
        <v>113</v>
      </c>
      <c r="N23" s="104">
        <v>113</v>
      </c>
      <c r="O23" s="107">
        <v>831</v>
      </c>
      <c r="P23" s="110">
        <v>104</v>
      </c>
      <c r="Q23" s="104">
        <v>106</v>
      </c>
      <c r="R23" s="104">
        <v>110</v>
      </c>
      <c r="S23" s="107">
        <v>108</v>
      </c>
      <c r="T23" s="110">
        <v>116</v>
      </c>
      <c r="U23" s="104">
        <v>103</v>
      </c>
      <c r="V23" s="104">
        <v>647</v>
      </c>
    </row>
    <row r="24" spans="1:22" ht="15.75" x14ac:dyDescent="0.25">
      <c r="A24" s="100" t="s">
        <v>225</v>
      </c>
      <c r="B24" s="101">
        <v>197</v>
      </c>
      <c r="C24" s="101">
        <v>211</v>
      </c>
      <c r="D24" s="101">
        <v>192</v>
      </c>
      <c r="E24" s="101">
        <v>190</v>
      </c>
      <c r="F24" s="105">
        <v>206</v>
      </c>
      <c r="G24" s="111">
        <v>996</v>
      </c>
      <c r="H24" s="108">
        <v>193</v>
      </c>
      <c r="I24" s="101">
        <v>180</v>
      </c>
      <c r="J24" s="101">
        <v>215</v>
      </c>
      <c r="K24" s="101">
        <v>180</v>
      </c>
      <c r="L24" s="101">
        <v>177</v>
      </c>
      <c r="M24" s="101">
        <v>191</v>
      </c>
      <c r="N24" s="101">
        <v>149</v>
      </c>
      <c r="O24" s="105">
        <v>1285</v>
      </c>
      <c r="P24" s="108">
        <v>157</v>
      </c>
      <c r="Q24" s="101">
        <v>163</v>
      </c>
      <c r="R24" s="101">
        <v>169</v>
      </c>
      <c r="S24" s="105">
        <v>153</v>
      </c>
      <c r="T24" s="108">
        <v>164</v>
      </c>
      <c r="U24" s="101">
        <v>166</v>
      </c>
      <c r="V24" s="101">
        <v>972</v>
      </c>
    </row>
    <row r="25" spans="1:22" ht="15.75" thickBot="1" x14ac:dyDescent="0.25">
      <c r="A25" s="115" t="s">
        <v>225</v>
      </c>
      <c r="B25" s="104">
        <v>197</v>
      </c>
      <c r="C25" s="104">
        <v>211</v>
      </c>
      <c r="D25" s="104">
        <v>192</v>
      </c>
      <c r="E25" s="104">
        <v>190</v>
      </c>
      <c r="F25" s="107">
        <v>206</v>
      </c>
      <c r="G25" s="113">
        <v>996</v>
      </c>
      <c r="H25" s="110">
        <v>193</v>
      </c>
      <c r="I25" s="104">
        <v>180</v>
      </c>
      <c r="J25" s="104">
        <v>215</v>
      </c>
      <c r="K25" s="104">
        <v>180</v>
      </c>
      <c r="L25" s="104">
        <v>177</v>
      </c>
      <c r="M25" s="104">
        <v>191</v>
      </c>
      <c r="N25" s="104">
        <v>149</v>
      </c>
      <c r="O25" s="107">
        <v>1285</v>
      </c>
      <c r="P25" s="110">
        <v>157</v>
      </c>
      <c r="Q25" s="104">
        <v>163</v>
      </c>
      <c r="R25" s="104">
        <v>169</v>
      </c>
      <c r="S25" s="107">
        <v>153</v>
      </c>
      <c r="T25" s="110">
        <v>164</v>
      </c>
      <c r="U25" s="104">
        <v>166</v>
      </c>
      <c r="V25" s="104">
        <v>972</v>
      </c>
    </row>
    <row r="26" spans="1:22" ht="15.75" x14ac:dyDescent="0.25">
      <c r="A26" s="100" t="s">
        <v>11</v>
      </c>
      <c r="B26" s="101">
        <v>1183</v>
      </c>
      <c r="C26" s="101">
        <v>1258</v>
      </c>
      <c r="D26" s="101">
        <v>1287</v>
      </c>
      <c r="E26" s="101">
        <v>1329</v>
      </c>
      <c r="F26" s="105">
        <v>1363</v>
      </c>
      <c r="G26" s="111">
        <v>6420</v>
      </c>
      <c r="H26" s="108">
        <v>1219</v>
      </c>
      <c r="I26" s="101">
        <v>1346</v>
      </c>
      <c r="J26" s="101">
        <v>1289</v>
      </c>
      <c r="K26" s="101">
        <v>1318</v>
      </c>
      <c r="L26" s="101">
        <v>1246</v>
      </c>
      <c r="M26" s="101">
        <v>1184</v>
      </c>
      <c r="N26" s="101">
        <v>1178</v>
      </c>
      <c r="O26" s="105">
        <v>8780</v>
      </c>
      <c r="P26" s="108">
        <v>1156</v>
      </c>
      <c r="Q26" s="101">
        <v>1140</v>
      </c>
      <c r="R26" s="101">
        <v>1265</v>
      </c>
      <c r="S26" s="105">
        <v>1233</v>
      </c>
      <c r="T26" s="108">
        <v>1313</v>
      </c>
      <c r="U26" s="101">
        <v>1309</v>
      </c>
      <c r="V26" s="101">
        <v>7416</v>
      </c>
    </row>
    <row r="27" spans="1:22" x14ac:dyDescent="0.2">
      <c r="A27" s="114" t="s">
        <v>230</v>
      </c>
      <c r="B27" s="99">
        <v>155</v>
      </c>
      <c r="C27" s="99">
        <v>146</v>
      </c>
      <c r="D27" s="99">
        <v>143</v>
      </c>
      <c r="E27" s="99">
        <v>147</v>
      </c>
      <c r="F27" s="106">
        <v>138</v>
      </c>
      <c r="G27" s="112">
        <v>729</v>
      </c>
      <c r="H27" s="109">
        <v>140</v>
      </c>
      <c r="I27" s="99">
        <v>157</v>
      </c>
      <c r="J27" s="99">
        <v>121</v>
      </c>
      <c r="K27" s="99">
        <v>138</v>
      </c>
      <c r="L27" s="99">
        <v>103</v>
      </c>
      <c r="M27" s="99">
        <v>111</v>
      </c>
      <c r="N27" s="99">
        <v>120</v>
      </c>
      <c r="O27" s="106">
        <v>890</v>
      </c>
      <c r="P27" s="109">
        <v>109</v>
      </c>
      <c r="Q27" s="99">
        <v>113</v>
      </c>
      <c r="R27" s="99">
        <v>116</v>
      </c>
      <c r="S27" s="106">
        <v>102</v>
      </c>
      <c r="T27" s="109">
        <v>115</v>
      </c>
      <c r="U27" s="99">
        <v>125</v>
      </c>
      <c r="V27" s="99">
        <v>680</v>
      </c>
    </row>
    <row r="28" spans="1:22" x14ac:dyDescent="0.2">
      <c r="A28" s="114" t="s">
        <v>233</v>
      </c>
      <c r="B28" s="99">
        <v>123</v>
      </c>
      <c r="C28" s="99">
        <v>161</v>
      </c>
      <c r="D28" s="99">
        <v>145</v>
      </c>
      <c r="E28" s="99">
        <v>182</v>
      </c>
      <c r="F28" s="106">
        <v>178</v>
      </c>
      <c r="G28" s="112">
        <v>789</v>
      </c>
      <c r="H28" s="109">
        <v>171</v>
      </c>
      <c r="I28" s="99">
        <v>178</v>
      </c>
      <c r="J28" s="99">
        <v>180</v>
      </c>
      <c r="K28" s="99">
        <v>187</v>
      </c>
      <c r="L28" s="99">
        <v>189</v>
      </c>
      <c r="M28" s="99">
        <v>149</v>
      </c>
      <c r="N28" s="99">
        <v>186</v>
      </c>
      <c r="O28" s="106">
        <v>1240</v>
      </c>
      <c r="P28" s="109">
        <v>171</v>
      </c>
      <c r="Q28" s="99">
        <v>144</v>
      </c>
      <c r="R28" s="99">
        <v>162</v>
      </c>
      <c r="S28" s="106">
        <v>144</v>
      </c>
      <c r="T28" s="109">
        <v>165</v>
      </c>
      <c r="U28" s="99">
        <v>152</v>
      </c>
      <c r="V28" s="99">
        <v>938</v>
      </c>
    </row>
    <row r="29" spans="1:22" x14ac:dyDescent="0.2">
      <c r="A29" s="114" t="s">
        <v>231</v>
      </c>
      <c r="B29" s="99">
        <v>221</v>
      </c>
      <c r="C29" s="99">
        <v>202</v>
      </c>
      <c r="D29" s="99">
        <v>226</v>
      </c>
      <c r="E29" s="99">
        <v>246</v>
      </c>
      <c r="F29" s="106">
        <v>213</v>
      </c>
      <c r="G29" s="112">
        <v>1108</v>
      </c>
      <c r="H29" s="109">
        <v>183</v>
      </c>
      <c r="I29" s="99">
        <v>233</v>
      </c>
      <c r="J29" s="99">
        <v>188</v>
      </c>
      <c r="K29" s="99">
        <v>183</v>
      </c>
      <c r="L29" s="99">
        <v>192</v>
      </c>
      <c r="M29" s="99">
        <v>179</v>
      </c>
      <c r="N29" s="99">
        <v>162</v>
      </c>
      <c r="O29" s="106">
        <v>1320</v>
      </c>
      <c r="P29" s="109">
        <v>172</v>
      </c>
      <c r="Q29" s="99">
        <v>195</v>
      </c>
      <c r="R29" s="99">
        <v>257</v>
      </c>
      <c r="S29" s="106">
        <v>243</v>
      </c>
      <c r="T29" s="109">
        <v>281</v>
      </c>
      <c r="U29" s="99">
        <v>309</v>
      </c>
      <c r="V29" s="99">
        <v>1457</v>
      </c>
    </row>
    <row r="30" spans="1:22" x14ac:dyDescent="0.2">
      <c r="A30" s="114" t="s">
        <v>235</v>
      </c>
      <c r="B30" s="99">
        <v>58</v>
      </c>
      <c r="C30" s="99">
        <v>77</v>
      </c>
      <c r="D30" s="99">
        <v>79</v>
      </c>
      <c r="E30" s="99">
        <v>77</v>
      </c>
      <c r="F30" s="106">
        <v>95</v>
      </c>
      <c r="G30" s="112">
        <v>386</v>
      </c>
      <c r="H30" s="109">
        <v>85</v>
      </c>
      <c r="I30" s="99">
        <v>93</v>
      </c>
      <c r="J30" s="99">
        <v>84</v>
      </c>
      <c r="K30" s="99">
        <v>93</v>
      </c>
      <c r="L30" s="99">
        <v>96</v>
      </c>
      <c r="M30" s="99">
        <v>91</v>
      </c>
      <c r="N30" s="99">
        <v>110</v>
      </c>
      <c r="O30" s="106">
        <v>652</v>
      </c>
      <c r="P30" s="109">
        <v>119</v>
      </c>
      <c r="Q30" s="99">
        <v>95</v>
      </c>
      <c r="R30" s="99">
        <v>97</v>
      </c>
      <c r="S30" s="106">
        <v>115</v>
      </c>
      <c r="T30" s="109">
        <v>108</v>
      </c>
      <c r="U30" s="99">
        <v>113</v>
      </c>
      <c r="V30" s="99">
        <v>647</v>
      </c>
    </row>
    <row r="31" spans="1:22" x14ac:dyDescent="0.2">
      <c r="A31" s="114" t="s">
        <v>234</v>
      </c>
      <c r="B31" s="99">
        <v>151</v>
      </c>
      <c r="C31" s="99">
        <v>163</v>
      </c>
      <c r="D31" s="99">
        <v>161</v>
      </c>
      <c r="E31" s="99">
        <v>165</v>
      </c>
      <c r="F31" s="106">
        <v>200</v>
      </c>
      <c r="G31" s="112">
        <v>840</v>
      </c>
      <c r="H31" s="109">
        <v>156</v>
      </c>
      <c r="I31" s="99">
        <v>172</v>
      </c>
      <c r="J31" s="99">
        <v>173</v>
      </c>
      <c r="K31" s="99">
        <v>222</v>
      </c>
      <c r="L31" s="99">
        <v>179</v>
      </c>
      <c r="M31" s="99">
        <v>186</v>
      </c>
      <c r="N31" s="99">
        <v>178</v>
      </c>
      <c r="O31" s="106">
        <v>1266</v>
      </c>
      <c r="P31" s="109">
        <v>163</v>
      </c>
      <c r="Q31" s="99">
        <v>171</v>
      </c>
      <c r="R31" s="99">
        <v>190</v>
      </c>
      <c r="S31" s="106">
        <v>169</v>
      </c>
      <c r="T31" s="109">
        <v>206</v>
      </c>
      <c r="U31" s="99">
        <v>168</v>
      </c>
      <c r="V31" s="99">
        <v>1067</v>
      </c>
    </row>
    <row r="32" spans="1:22" x14ac:dyDescent="0.2">
      <c r="A32" s="114" t="s">
        <v>228</v>
      </c>
      <c r="B32" s="99">
        <v>201</v>
      </c>
      <c r="C32" s="99">
        <v>208</v>
      </c>
      <c r="D32" s="99">
        <v>218</v>
      </c>
      <c r="E32" s="99">
        <v>207</v>
      </c>
      <c r="F32" s="106">
        <v>209</v>
      </c>
      <c r="G32" s="112">
        <v>1043</v>
      </c>
      <c r="H32" s="109">
        <v>187</v>
      </c>
      <c r="I32" s="99">
        <v>209</v>
      </c>
      <c r="J32" s="99">
        <v>185</v>
      </c>
      <c r="K32" s="99">
        <v>189</v>
      </c>
      <c r="L32" s="99">
        <v>205</v>
      </c>
      <c r="M32" s="99">
        <v>167</v>
      </c>
      <c r="N32" s="99">
        <v>170</v>
      </c>
      <c r="O32" s="106">
        <v>1312</v>
      </c>
      <c r="P32" s="109">
        <v>156</v>
      </c>
      <c r="Q32" s="99">
        <v>153</v>
      </c>
      <c r="R32" s="99">
        <v>180</v>
      </c>
      <c r="S32" s="106">
        <v>158</v>
      </c>
      <c r="T32" s="109">
        <v>165</v>
      </c>
      <c r="U32" s="99">
        <v>150</v>
      </c>
      <c r="V32" s="99">
        <v>962</v>
      </c>
    </row>
    <row r="33" spans="1:22" x14ac:dyDescent="0.2">
      <c r="A33" s="114" t="s">
        <v>232</v>
      </c>
      <c r="B33" s="99">
        <v>174</v>
      </c>
      <c r="C33" s="99">
        <v>203</v>
      </c>
      <c r="D33" s="99">
        <v>208</v>
      </c>
      <c r="E33" s="99">
        <v>197</v>
      </c>
      <c r="F33" s="106">
        <v>201</v>
      </c>
      <c r="G33" s="112">
        <v>983</v>
      </c>
      <c r="H33" s="109">
        <v>172</v>
      </c>
      <c r="I33" s="99">
        <v>178</v>
      </c>
      <c r="J33" s="99">
        <v>214</v>
      </c>
      <c r="K33" s="99">
        <v>177</v>
      </c>
      <c r="L33" s="99">
        <v>169</v>
      </c>
      <c r="M33" s="99">
        <v>156</v>
      </c>
      <c r="N33" s="99">
        <v>139</v>
      </c>
      <c r="O33" s="106">
        <v>1205</v>
      </c>
      <c r="P33" s="109">
        <v>136</v>
      </c>
      <c r="Q33" s="99">
        <v>148</v>
      </c>
      <c r="R33" s="99">
        <v>137</v>
      </c>
      <c r="S33" s="106">
        <v>174</v>
      </c>
      <c r="T33" s="109">
        <v>165</v>
      </c>
      <c r="U33" s="99">
        <v>167</v>
      </c>
      <c r="V33" s="99">
        <v>927</v>
      </c>
    </row>
    <row r="34" spans="1:22" ht="15.75" thickBot="1" x14ac:dyDescent="0.25">
      <c r="A34" s="115" t="s">
        <v>229</v>
      </c>
      <c r="B34" s="104">
        <v>100</v>
      </c>
      <c r="C34" s="104">
        <v>98</v>
      </c>
      <c r="D34" s="104">
        <v>107</v>
      </c>
      <c r="E34" s="104">
        <v>108</v>
      </c>
      <c r="F34" s="107">
        <v>129</v>
      </c>
      <c r="G34" s="113">
        <v>542</v>
      </c>
      <c r="H34" s="110">
        <v>125</v>
      </c>
      <c r="I34" s="104">
        <v>126</v>
      </c>
      <c r="J34" s="104">
        <v>144</v>
      </c>
      <c r="K34" s="104">
        <v>129</v>
      </c>
      <c r="L34" s="104">
        <v>113</v>
      </c>
      <c r="M34" s="104">
        <v>145</v>
      </c>
      <c r="N34" s="104">
        <v>113</v>
      </c>
      <c r="O34" s="107">
        <v>895</v>
      </c>
      <c r="P34" s="110">
        <v>130</v>
      </c>
      <c r="Q34" s="104">
        <v>121</v>
      </c>
      <c r="R34" s="104">
        <v>126</v>
      </c>
      <c r="S34" s="107">
        <v>128</v>
      </c>
      <c r="T34" s="110">
        <v>108</v>
      </c>
      <c r="U34" s="104">
        <v>125</v>
      </c>
      <c r="V34" s="104">
        <v>738</v>
      </c>
    </row>
    <row r="35" spans="1:22" ht="15.75" x14ac:dyDescent="0.25">
      <c r="A35" s="100" t="s">
        <v>12</v>
      </c>
      <c r="B35" s="101">
        <v>354</v>
      </c>
      <c r="C35" s="101">
        <v>385</v>
      </c>
      <c r="D35" s="101">
        <v>407</v>
      </c>
      <c r="E35" s="101">
        <v>425</v>
      </c>
      <c r="F35" s="105">
        <v>413</v>
      </c>
      <c r="G35" s="111">
        <v>1984</v>
      </c>
      <c r="H35" s="108">
        <v>404</v>
      </c>
      <c r="I35" s="101">
        <v>436</v>
      </c>
      <c r="J35" s="101">
        <v>467</v>
      </c>
      <c r="K35" s="101">
        <v>451</v>
      </c>
      <c r="L35" s="101">
        <v>454</v>
      </c>
      <c r="M35" s="101">
        <v>430</v>
      </c>
      <c r="N35" s="101">
        <v>423</v>
      </c>
      <c r="O35" s="105">
        <v>3065</v>
      </c>
      <c r="P35" s="108">
        <v>424</v>
      </c>
      <c r="Q35" s="101">
        <v>427</v>
      </c>
      <c r="R35" s="101">
        <v>439</v>
      </c>
      <c r="S35" s="105">
        <v>453</v>
      </c>
      <c r="T35" s="108">
        <v>433</v>
      </c>
      <c r="U35" s="101">
        <v>452</v>
      </c>
      <c r="V35" s="101">
        <v>2628</v>
      </c>
    </row>
    <row r="36" spans="1:22" x14ac:dyDescent="0.2">
      <c r="A36" s="114" t="s">
        <v>243</v>
      </c>
      <c r="B36" s="99">
        <v>128</v>
      </c>
      <c r="C36" s="99">
        <v>147</v>
      </c>
      <c r="D36" s="99">
        <v>157</v>
      </c>
      <c r="E36" s="99">
        <v>178</v>
      </c>
      <c r="F36" s="106">
        <v>147</v>
      </c>
      <c r="G36" s="112">
        <v>757</v>
      </c>
      <c r="H36" s="109">
        <v>152</v>
      </c>
      <c r="I36" s="99">
        <v>166</v>
      </c>
      <c r="J36" s="99">
        <v>148</v>
      </c>
      <c r="K36" s="99">
        <v>175</v>
      </c>
      <c r="L36" s="99">
        <v>165</v>
      </c>
      <c r="M36" s="99">
        <v>152</v>
      </c>
      <c r="N36" s="99">
        <v>141</v>
      </c>
      <c r="O36" s="106">
        <v>1099</v>
      </c>
      <c r="P36" s="109">
        <v>143</v>
      </c>
      <c r="Q36" s="99">
        <v>149</v>
      </c>
      <c r="R36" s="99">
        <v>149</v>
      </c>
      <c r="S36" s="106">
        <v>143</v>
      </c>
      <c r="T36" s="109">
        <v>142</v>
      </c>
      <c r="U36" s="99">
        <v>161</v>
      </c>
      <c r="V36" s="99">
        <v>887</v>
      </c>
    </row>
    <row r="37" spans="1:22" x14ac:dyDescent="0.2">
      <c r="A37" s="114" t="s">
        <v>239</v>
      </c>
      <c r="B37" s="99">
        <v>110</v>
      </c>
      <c r="C37" s="99">
        <v>111</v>
      </c>
      <c r="D37" s="99">
        <v>123</v>
      </c>
      <c r="E37" s="99">
        <v>109</v>
      </c>
      <c r="F37" s="106">
        <v>119</v>
      </c>
      <c r="G37" s="112">
        <v>572</v>
      </c>
      <c r="H37" s="109">
        <v>97</v>
      </c>
      <c r="I37" s="99">
        <v>113</v>
      </c>
      <c r="J37" s="99">
        <v>151</v>
      </c>
      <c r="K37" s="99">
        <v>124</v>
      </c>
      <c r="L37" s="99">
        <v>134</v>
      </c>
      <c r="M37" s="99">
        <v>125</v>
      </c>
      <c r="N37" s="99">
        <v>120</v>
      </c>
      <c r="O37" s="106">
        <v>864</v>
      </c>
      <c r="P37" s="109">
        <v>115</v>
      </c>
      <c r="Q37" s="99">
        <v>113</v>
      </c>
      <c r="R37" s="99">
        <v>121</v>
      </c>
      <c r="S37" s="106">
        <v>131</v>
      </c>
      <c r="T37" s="109">
        <v>123</v>
      </c>
      <c r="U37" s="99">
        <v>130</v>
      </c>
      <c r="V37" s="99">
        <v>733</v>
      </c>
    </row>
    <row r="38" spans="1:22" ht="15.75" thickBot="1" x14ac:dyDescent="0.25">
      <c r="A38" s="115" t="s">
        <v>242</v>
      </c>
      <c r="B38" s="104">
        <v>116</v>
      </c>
      <c r="C38" s="104">
        <v>127</v>
      </c>
      <c r="D38" s="104">
        <v>127</v>
      </c>
      <c r="E38" s="104">
        <v>138</v>
      </c>
      <c r="F38" s="107">
        <v>147</v>
      </c>
      <c r="G38" s="113">
        <v>655</v>
      </c>
      <c r="H38" s="110">
        <v>155</v>
      </c>
      <c r="I38" s="104">
        <v>157</v>
      </c>
      <c r="J38" s="104">
        <v>168</v>
      </c>
      <c r="K38" s="104">
        <v>152</v>
      </c>
      <c r="L38" s="104">
        <v>155</v>
      </c>
      <c r="M38" s="104">
        <v>153</v>
      </c>
      <c r="N38" s="104">
        <v>162</v>
      </c>
      <c r="O38" s="107">
        <v>1102</v>
      </c>
      <c r="P38" s="110">
        <v>166</v>
      </c>
      <c r="Q38" s="104">
        <v>165</v>
      </c>
      <c r="R38" s="104">
        <v>169</v>
      </c>
      <c r="S38" s="107">
        <v>179</v>
      </c>
      <c r="T38" s="110">
        <v>168</v>
      </c>
      <c r="U38" s="104">
        <v>161</v>
      </c>
      <c r="V38" s="104">
        <v>1008</v>
      </c>
    </row>
    <row r="39" spans="1:22" ht="15.75" x14ac:dyDescent="0.25">
      <c r="A39" s="100" t="s">
        <v>13</v>
      </c>
      <c r="B39" s="101">
        <v>587</v>
      </c>
      <c r="C39" s="101">
        <v>543</v>
      </c>
      <c r="D39" s="101">
        <v>637</v>
      </c>
      <c r="E39" s="101">
        <v>646</v>
      </c>
      <c r="F39" s="105">
        <v>647</v>
      </c>
      <c r="G39" s="111">
        <v>3060</v>
      </c>
      <c r="H39" s="108">
        <v>613</v>
      </c>
      <c r="I39" s="101">
        <v>655</v>
      </c>
      <c r="J39" s="101">
        <v>711</v>
      </c>
      <c r="K39" s="101">
        <v>695</v>
      </c>
      <c r="L39" s="101">
        <v>684</v>
      </c>
      <c r="M39" s="101">
        <v>670</v>
      </c>
      <c r="N39" s="101">
        <v>699</v>
      </c>
      <c r="O39" s="105">
        <v>4727</v>
      </c>
      <c r="P39" s="108">
        <v>669</v>
      </c>
      <c r="Q39" s="101">
        <v>671</v>
      </c>
      <c r="R39" s="101">
        <v>686</v>
      </c>
      <c r="S39" s="105">
        <v>734</v>
      </c>
      <c r="T39" s="108">
        <v>743</v>
      </c>
      <c r="U39" s="101">
        <v>752</v>
      </c>
      <c r="V39" s="101">
        <v>4255</v>
      </c>
    </row>
    <row r="40" spans="1:22" x14ac:dyDescent="0.2">
      <c r="A40" s="114" t="s">
        <v>240</v>
      </c>
      <c r="B40" s="99">
        <v>157</v>
      </c>
      <c r="C40" s="99">
        <v>154</v>
      </c>
      <c r="D40" s="99">
        <v>167</v>
      </c>
      <c r="E40" s="99">
        <v>160</v>
      </c>
      <c r="F40" s="106">
        <v>160</v>
      </c>
      <c r="G40" s="112">
        <v>798</v>
      </c>
      <c r="H40" s="109">
        <v>163</v>
      </c>
      <c r="I40" s="99">
        <v>175</v>
      </c>
      <c r="J40" s="99">
        <v>197</v>
      </c>
      <c r="K40" s="99">
        <v>194</v>
      </c>
      <c r="L40" s="99">
        <v>167</v>
      </c>
      <c r="M40" s="99">
        <v>190</v>
      </c>
      <c r="N40" s="99">
        <v>200</v>
      </c>
      <c r="O40" s="106">
        <v>1286</v>
      </c>
      <c r="P40" s="109">
        <v>168</v>
      </c>
      <c r="Q40" s="99">
        <v>175</v>
      </c>
      <c r="R40" s="99">
        <v>187</v>
      </c>
      <c r="S40" s="106">
        <v>192</v>
      </c>
      <c r="T40" s="109">
        <v>198</v>
      </c>
      <c r="U40" s="99">
        <v>187</v>
      </c>
      <c r="V40" s="99">
        <v>1107</v>
      </c>
    </row>
    <row r="41" spans="1:22" x14ac:dyDescent="0.2">
      <c r="A41" s="114" t="s">
        <v>237</v>
      </c>
      <c r="B41" s="99">
        <v>150</v>
      </c>
      <c r="C41" s="99">
        <v>117</v>
      </c>
      <c r="D41" s="99">
        <v>174</v>
      </c>
      <c r="E41" s="99">
        <v>155</v>
      </c>
      <c r="F41" s="106">
        <v>156</v>
      </c>
      <c r="G41" s="112">
        <v>752</v>
      </c>
      <c r="H41" s="109">
        <v>156</v>
      </c>
      <c r="I41" s="99">
        <v>148</v>
      </c>
      <c r="J41" s="99">
        <v>155</v>
      </c>
      <c r="K41" s="99">
        <v>151</v>
      </c>
      <c r="L41" s="99">
        <v>157</v>
      </c>
      <c r="M41" s="99">
        <v>144</v>
      </c>
      <c r="N41" s="99">
        <v>170</v>
      </c>
      <c r="O41" s="106">
        <v>1081</v>
      </c>
      <c r="P41" s="109">
        <v>158</v>
      </c>
      <c r="Q41" s="99">
        <v>147</v>
      </c>
      <c r="R41" s="99">
        <v>156</v>
      </c>
      <c r="S41" s="106">
        <v>171</v>
      </c>
      <c r="T41" s="109">
        <v>167</v>
      </c>
      <c r="U41" s="99">
        <v>172</v>
      </c>
      <c r="V41" s="99">
        <v>971</v>
      </c>
    </row>
    <row r="42" spans="1:22" x14ac:dyDescent="0.2">
      <c r="A42" s="114" t="s">
        <v>241</v>
      </c>
      <c r="B42" s="99">
        <v>139</v>
      </c>
      <c r="C42" s="99">
        <v>137</v>
      </c>
      <c r="D42" s="99">
        <v>151</v>
      </c>
      <c r="E42" s="99">
        <v>167</v>
      </c>
      <c r="F42" s="106">
        <v>173</v>
      </c>
      <c r="G42" s="112">
        <v>767</v>
      </c>
      <c r="H42" s="109">
        <v>153</v>
      </c>
      <c r="I42" s="99">
        <v>178</v>
      </c>
      <c r="J42" s="99">
        <v>182</v>
      </c>
      <c r="K42" s="99">
        <v>190</v>
      </c>
      <c r="L42" s="99">
        <v>189</v>
      </c>
      <c r="M42" s="99">
        <v>185</v>
      </c>
      <c r="N42" s="99">
        <v>167</v>
      </c>
      <c r="O42" s="106">
        <v>1244</v>
      </c>
      <c r="P42" s="109">
        <v>184</v>
      </c>
      <c r="Q42" s="99">
        <v>166</v>
      </c>
      <c r="R42" s="99">
        <v>175</v>
      </c>
      <c r="S42" s="106">
        <v>190</v>
      </c>
      <c r="T42" s="109">
        <v>191</v>
      </c>
      <c r="U42" s="99">
        <v>231</v>
      </c>
      <c r="V42" s="99">
        <v>1137</v>
      </c>
    </row>
    <row r="43" spans="1:22" ht="15.75" thickBot="1" x14ac:dyDescent="0.25">
      <c r="A43" s="115" t="s">
        <v>236</v>
      </c>
      <c r="B43" s="104">
        <v>141</v>
      </c>
      <c r="C43" s="104">
        <v>135</v>
      </c>
      <c r="D43" s="104">
        <v>145</v>
      </c>
      <c r="E43" s="104">
        <v>164</v>
      </c>
      <c r="F43" s="107">
        <v>158</v>
      </c>
      <c r="G43" s="113">
        <v>743</v>
      </c>
      <c r="H43" s="110">
        <v>141</v>
      </c>
      <c r="I43" s="104">
        <v>154</v>
      </c>
      <c r="J43" s="104">
        <v>177</v>
      </c>
      <c r="K43" s="104">
        <v>160</v>
      </c>
      <c r="L43" s="104">
        <v>171</v>
      </c>
      <c r="M43" s="104">
        <v>151</v>
      </c>
      <c r="N43" s="104">
        <v>162</v>
      </c>
      <c r="O43" s="107">
        <v>1116</v>
      </c>
      <c r="P43" s="110">
        <v>159</v>
      </c>
      <c r="Q43" s="104">
        <v>183</v>
      </c>
      <c r="R43" s="104">
        <v>168</v>
      </c>
      <c r="S43" s="107">
        <v>181</v>
      </c>
      <c r="T43" s="110">
        <v>187</v>
      </c>
      <c r="U43" s="104">
        <v>162</v>
      </c>
      <c r="V43" s="104">
        <v>1040</v>
      </c>
    </row>
    <row r="44" spans="1:22" ht="15.75" x14ac:dyDescent="0.25">
      <c r="A44" s="100" t="s">
        <v>14</v>
      </c>
      <c r="B44" s="101">
        <v>166</v>
      </c>
      <c r="C44" s="101">
        <v>153</v>
      </c>
      <c r="D44" s="101">
        <v>173</v>
      </c>
      <c r="E44" s="101">
        <v>169</v>
      </c>
      <c r="F44" s="105">
        <v>187</v>
      </c>
      <c r="G44" s="111">
        <v>848</v>
      </c>
      <c r="H44" s="108">
        <v>145</v>
      </c>
      <c r="I44" s="101">
        <v>199</v>
      </c>
      <c r="J44" s="101">
        <v>172</v>
      </c>
      <c r="K44" s="101">
        <v>193</v>
      </c>
      <c r="L44" s="101">
        <v>181</v>
      </c>
      <c r="M44" s="101">
        <v>173</v>
      </c>
      <c r="N44" s="101">
        <v>206</v>
      </c>
      <c r="O44" s="105">
        <v>1269</v>
      </c>
      <c r="P44" s="108">
        <v>196</v>
      </c>
      <c r="Q44" s="101">
        <v>181</v>
      </c>
      <c r="R44" s="101">
        <v>203</v>
      </c>
      <c r="S44" s="105">
        <v>204</v>
      </c>
      <c r="T44" s="108">
        <v>214</v>
      </c>
      <c r="U44" s="101">
        <v>182</v>
      </c>
      <c r="V44" s="101">
        <v>1180</v>
      </c>
    </row>
    <row r="45" spans="1:22" ht="15.75" thickBot="1" x14ac:dyDescent="0.25">
      <c r="A45" s="115" t="s">
        <v>238</v>
      </c>
      <c r="B45" s="104">
        <v>166</v>
      </c>
      <c r="C45" s="104">
        <v>153</v>
      </c>
      <c r="D45" s="104">
        <v>173</v>
      </c>
      <c r="E45" s="104">
        <v>169</v>
      </c>
      <c r="F45" s="107">
        <v>187</v>
      </c>
      <c r="G45" s="113">
        <v>848</v>
      </c>
      <c r="H45" s="110">
        <v>145</v>
      </c>
      <c r="I45" s="104">
        <v>199</v>
      </c>
      <c r="J45" s="104">
        <v>172</v>
      </c>
      <c r="K45" s="104">
        <v>193</v>
      </c>
      <c r="L45" s="104">
        <v>181</v>
      </c>
      <c r="M45" s="104">
        <v>173</v>
      </c>
      <c r="N45" s="104">
        <v>206</v>
      </c>
      <c r="O45" s="107">
        <v>1269</v>
      </c>
      <c r="P45" s="110">
        <v>196</v>
      </c>
      <c r="Q45" s="104">
        <v>181</v>
      </c>
      <c r="R45" s="104">
        <v>203</v>
      </c>
      <c r="S45" s="107">
        <v>204</v>
      </c>
      <c r="T45" s="110">
        <v>214</v>
      </c>
      <c r="U45" s="104">
        <v>182</v>
      </c>
      <c r="V45" s="104">
        <v>1180</v>
      </c>
    </row>
    <row r="46" spans="1:22" ht="15.75" x14ac:dyDescent="0.25">
      <c r="A46" s="100" t="s">
        <v>15</v>
      </c>
      <c r="B46" s="101">
        <v>264</v>
      </c>
      <c r="C46" s="101">
        <v>256</v>
      </c>
      <c r="D46" s="101">
        <v>281</v>
      </c>
      <c r="E46" s="101">
        <v>346</v>
      </c>
      <c r="F46" s="105">
        <v>308</v>
      </c>
      <c r="G46" s="111">
        <v>1455</v>
      </c>
      <c r="H46" s="108">
        <v>320</v>
      </c>
      <c r="I46" s="101">
        <v>327</v>
      </c>
      <c r="J46" s="101">
        <v>358</v>
      </c>
      <c r="K46" s="101">
        <v>313</v>
      </c>
      <c r="L46" s="101">
        <v>344</v>
      </c>
      <c r="M46" s="101">
        <v>372</v>
      </c>
      <c r="N46" s="101">
        <v>352</v>
      </c>
      <c r="O46" s="105">
        <v>2386</v>
      </c>
      <c r="P46" s="108">
        <v>337</v>
      </c>
      <c r="Q46" s="101">
        <v>356</v>
      </c>
      <c r="R46" s="101">
        <v>338</v>
      </c>
      <c r="S46" s="105">
        <v>407</v>
      </c>
      <c r="T46" s="108">
        <v>332</v>
      </c>
      <c r="U46" s="101">
        <v>387</v>
      </c>
      <c r="V46" s="101">
        <v>2157</v>
      </c>
    </row>
    <row r="47" spans="1:22" x14ac:dyDescent="0.2">
      <c r="A47" s="114" t="s">
        <v>245</v>
      </c>
      <c r="B47" s="99">
        <v>130</v>
      </c>
      <c r="C47" s="99">
        <v>126</v>
      </c>
      <c r="D47" s="99">
        <v>137</v>
      </c>
      <c r="E47" s="99">
        <v>158</v>
      </c>
      <c r="F47" s="106">
        <v>157</v>
      </c>
      <c r="G47" s="112">
        <v>708</v>
      </c>
      <c r="H47" s="109">
        <v>142</v>
      </c>
      <c r="I47" s="99">
        <v>146</v>
      </c>
      <c r="J47" s="99">
        <v>141</v>
      </c>
      <c r="K47" s="99">
        <v>140</v>
      </c>
      <c r="L47" s="99">
        <v>148</v>
      </c>
      <c r="M47" s="99">
        <v>156</v>
      </c>
      <c r="N47" s="99">
        <v>169</v>
      </c>
      <c r="O47" s="106">
        <v>1042</v>
      </c>
      <c r="P47" s="109">
        <v>140</v>
      </c>
      <c r="Q47" s="99">
        <v>156</v>
      </c>
      <c r="R47" s="99">
        <v>152</v>
      </c>
      <c r="S47" s="106">
        <v>208</v>
      </c>
      <c r="T47" s="109">
        <v>154</v>
      </c>
      <c r="U47" s="99">
        <v>193</v>
      </c>
      <c r="V47" s="99">
        <v>1003</v>
      </c>
    </row>
    <row r="48" spans="1:22" ht="15.75" thickBot="1" x14ac:dyDescent="0.25">
      <c r="A48" s="115" t="s">
        <v>244</v>
      </c>
      <c r="B48" s="104">
        <v>134</v>
      </c>
      <c r="C48" s="104">
        <v>130</v>
      </c>
      <c r="D48" s="104">
        <v>144</v>
      </c>
      <c r="E48" s="104">
        <v>188</v>
      </c>
      <c r="F48" s="107">
        <v>151</v>
      </c>
      <c r="G48" s="113">
        <v>747</v>
      </c>
      <c r="H48" s="110">
        <v>178</v>
      </c>
      <c r="I48" s="104">
        <v>181</v>
      </c>
      <c r="J48" s="104">
        <v>217</v>
      </c>
      <c r="K48" s="104">
        <v>173</v>
      </c>
      <c r="L48" s="104">
        <v>196</v>
      </c>
      <c r="M48" s="104">
        <v>216</v>
      </c>
      <c r="N48" s="104">
        <v>183</v>
      </c>
      <c r="O48" s="107">
        <v>1344</v>
      </c>
      <c r="P48" s="110">
        <v>197</v>
      </c>
      <c r="Q48" s="104">
        <v>200</v>
      </c>
      <c r="R48" s="104">
        <v>186</v>
      </c>
      <c r="S48" s="107">
        <v>199</v>
      </c>
      <c r="T48" s="110">
        <v>178</v>
      </c>
      <c r="U48" s="104">
        <v>194</v>
      </c>
      <c r="V48" s="104">
        <v>1154</v>
      </c>
    </row>
    <row r="49" spans="1:22" ht="15.75" x14ac:dyDescent="0.25">
      <c r="A49" s="100" t="s">
        <v>16</v>
      </c>
      <c r="B49" s="101">
        <v>844</v>
      </c>
      <c r="C49" s="101">
        <v>870</v>
      </c>
      <c r="D49" s="101">
        <v>853</v>
      </c>
      <c r="E49" s="101">
        <v>877</v>
      </c>
      <c r="F49" s="105">
        <v>849</v>
      </c>
      <c r="G49" s="111">
        <v>4293</v>
      </c>
      <c r="H49" s="108">
        <v>852</v>
      </c>
      <c r="I49" s="101">
        <v>864</v>
      </c>
      <c r="J49" s="101">
        <v>857</v>
      </c>
      <c r="K49" s="101">
        <v>838</v>
      </c>
      <c r="L49" s="101">
        <v>831</v>
      </c>
      <c r="M49" s="101">
        <v>770</v>
      </c>
      <c r="N49" s="101">
        <v>760</v>
      </c>
      <c r="O49" s="105">
        <v>5772</v>
      </c>
      <c r="P49" s="108">
        <v>721</v>
      </c>
      <c r="Q49" s="101">
        <v>756</v>
      </c>
      <c r="R49" s="101">
        <v>681</v>
      </c>
      <c r="S49" s="105">
        <v>756</v>
      </c>
      <c r="T49" s="108">
        <v>736</v>
      </c>
      <c r="U49" s="101">
        <v>797</v>
      </c>
      <c r="V49" s="101">
        <v>4447</v>
      </c>
    </row>
    <row r="50" spans="1:22" x14ac:dyDescent="0.2">
      <c r="A50" s="114" t="s">
        <v>249</v>
      </c>
      <c r="B50" s="99">
        <v>248</v>
      </c>
      <c r="C50" s="99">
        <v>259</v>
      </c>
      <c r="D50" s="99">
        <v>267</v>
      </c>
      <c r="E50" s="99">
        <v>250</v>
      </c>
      <c r="F50" s="106">
        <v>271</v>
      </c>
      <c r="G50" s="112">
        <v>1295</v>
      </c>
      <c r="H50" s="109">
        <v>267</v>
      </c>
      <c r="I50" s="99">
        <v>278</v>
      </c>
      <c r="J50" s="99">
        <v>251</v>
      </c>
      <c r="K50" s="99">
        <v>272</v>
      </c>
      <c r="L50" s="99">
        <v>265</v>
      </c>
      <c r="M50" s="99">
        <v>256</v>
      </c>
      <c r="N50" s="99">
        <v>245</v>
      </c>
      <c r="O50" s="106">
        <v>1834</v>
      </c>
      <c r="P50" s="109">
        <v>251</v>
      </c>
      <c r="Q50" s="99">
        <v>254</v>
      </c>
      <c r="R50" s="99">
        <v>219</v>
      </c>
      <c r="S50" s="106">
        <v>256</v>
      </c>
      <c r="T50" s="109">
        <v>226</v>
      </c>
      <c r="U50" s="99">
        <v>283</v>
      </c>
      <c r="V50" s="99">
        <v>1489</v>
      </c>
    </row>
    <row r="51" spans="1:22" x14ac:dyDescent="0.2">
      <c r="A51" s="114" t="s">
        <v>246</v>
      </c>
      <c r="B51" s="99">
        <v>268</v>
      </c>
      <c r="C51" s="99">
        <v>289</v>
      </c>
      <c r="D51" s="99">
        <v>265</v>
      </c>
      <c r="E51" s="99">
        <v>308</v>
      </c>
      <c r="F51" s="106">
        <v>291</v>
      </c>
      <c r="G51" s="112">
        <v>1421</v>
      </c>
      <c r="H51" s="109">
        <v>282</v>
      </c>
      <c r="I51" s="99">
        <v>276</v>
      </c>
      <c r="J51" s="99">
        <v>327</v>
      </c>
      <c r="K51" s="99">
        <v>277</v>
      </c>
      <c r="L51" s="99">
        <v>293</v>
      </c>
      <c r="M51" s="99">
        <v>250</v>
      </c>
      <c r="N51" s="99">
        <v>259</v>
      </c>
      <c r="O51" s="106">
        <v>1964</v>
      </c>
      <c r="P51" s="109">
        <v>247</v>
      </c>
      <c r="Q51" s="99">
        <v>269</v>
      </c>
      <c r="R51" s="99">
        <v>234</v>
      </c>
      <c r="S51" s="106">
        <v>269</v>
      </c>
      <c r="T51" s="109">
        <v>280</v>
      </c>
      <c r="U51" s="99">
        <v>260</v>
      </c>
      <c r="V51" s="99">
        <v>1559</v>
      </c>
    </row>
    <row r="52" spans="1:22" x14ac:dyDescent="0.2">
      <c r="A52" s="114" t="s">
        <v>247</v>
      </c>
      <c r="B52" s="99">
        <v>161</v>
      </c>
      <c r="C52" s="99">
        <v>155</v>
      </c>
      <c r="D52" s="99">
        <v>159</v>
      </c>
      <c r="E52" s="99">
        <v>135</v>
      </c>
      <c r="F52" s="106">
        <v>131</v>
      </c>
      <c r="G52" s="112">
        <v>741</v>
      </c>
      <c r="H52" s="109">
        <v>127</v>
      </c>
      <c r="I52" s="99">
        <v>134</v>
      </c>
      <c r="J52" s="99">
        <v>113</v>
      </c>
      <c r="K52" s="99">
        <v>126</v>
      </c>
      <c r="L52" s="99">
        <v>100</v>
      </c>
      <c r="M52" s="99">
        <v>107</v>
      </c>
      <c r="N52" s="99">
        <v>97</v>
      </c>
      <c r="O52" s="106">
        <v>804</v>
      </c>
      <c r="P52" s="109">
        <v>90</v>
      </c>
      <c r="Q52" s="99">
        <v>91</v>
      </c>
      <c r="R52" s="99">
        <v>87</v>
      </c>
      <c r="S52" s="106">
        <v>78</v>
      </c>
      <c r="T52" s="109">
        <v>84</v>
      </c>
      <c r="U52" s="99">
        <v>86</v>
      </c>
      <c r="V52" s="99">
        <v>516</v>
      </c>
    </row>
    <row r="53" spans="1:22" ht="15.75" thickBot="1" x14ac:dyDescent="0.25">
      <c r="A53" s="115" t="s">
        <v>250</v>
      </c>
      <c r="B53" s="104">
        <v>167</v>
      </c>
      <c r="C53" s="104">
        <v>167</v>
      </c>
      <c r="D53" s="104">
        <v>162</v>
      </c>
      <c r="E53" s="104">
        <v>184</v>
      </c>
      <c r="F53" s="107">
        <v>156</v>
      </c>
      <c r="G53" s="113">
        <v>836</v>
      </c>
      <c r="H53" s="110">
        <v>176</v>
      </c>
      <c r="I53" s="104">
        <v>176</v>
      </c>
      <c r="J53" s="104">
        <v>166</v>
      </c>
      <c r="K53" s="104">
        <v>163</v>
      </c>
      <c r="L53" s="104">
        <v>173</v>
      </c>
      <c r="M53" s="104">
        <v>157</v>
      </c>
      <c r="N53" s="104">
        <v>159</v>
      </c>
      <c r="O53" s="107">
        <v>1170</v>
      </c>
      <c r="P53" s="110">
        <v>133</v>
      </c>
      <c r="Q53" s="104">
        <v>142</v>
      </c>
      <c r="R53" s="104">
        <v>141</v>
      </c>
      <c r="S53" s="107">
        <v>153</v>
      </c>
      <c r="T53" s="110">
        <v>146</v>
      </c>
      <c r="U53" s="104">
        <v>168</v>
      </c>
      <c r="V53" s="104">
        <v>883</v>
      </c>
    </row>
    <row r="54" spans="1:22" ht="15.75" x14ac:dyDescent="0.25">
      <c r="A54" s="100" t="s">
        <v>17</v>
      </c>
      <c r="B54" s="101">
        <v>428</v>
      </c>
      <c r="C54" s="101">
        <v>383</v>
      </c>
      <c r="D54" s="101">
        <v>397</v>
      </c>
      <c r="E54" s="101">
        <v>433</v>
      </c>
      <c r="F54" s="105">
        <v>430</v>
      </c>
      <c r="G54" s="111">
        <v>2071</v>
      </c>
      <c r="H54" s="108">
        <v>433</v>
      </c>
      <c r="I54" s="101">
        <v>422</v>
      </c>
      <c r="J54" s="101">
        <v>385</v>
      </c>
      <c r="K54" s="101">
        <v>373</v>
      </c>
      <c r="L54" s="101">
        <v>352</v>
      </c>
      <c r="M54" s="101">
        <v>359</v>
      </c>
      <c r="N54" s="101">
        <v>347</v>
      </c>
      <c r="O54" s="105">
        <v>2671</v>
      </c>
      <c r="P54" s="108">
        <v>294</v>
      </c>
      <c r="Q54" s="101">
        <v>322</v>
      </c>
      <c r="R54" s="101">
        <v>323</v>
      </c>
      <c r="S54" s="105">
        <v>290</v>
      </c>
      <c r="T54" s="108">
        <v>307</v>
      </c>
      <c r="U54" s="101">
        <v>336</v>
      </c>
      <c r="V54" s="101">
        <v>1872</v>
      </c>
    </row>
    <row r="55" spans="1:22" x14ac:dyDescent="0.2">
      <c r="A55" s="114" t="s">
        <v>248</v>
      </c>
      <c r="B55" s="99">
        <v>228</v>
      </c>
      <c r="C55" s="99">
        <v>176</v>
      </c>
      <c r="D55" s="99">
        <v>216</v>
      </c>
      <c r="E55" s="99">
        <v>217</v>
      </c>
      <c r="F55" s="106">
        <v>215</v>
      </c>
      <c r="G55" s="112">
        <v>1052</v>
      </c>
      <c r="H55" s="109">
        <v>209</v>
      </c>
      <c r="I55" s="99">
        <v>208</v>
      </c>
      <c r="J55" s="99">
        <v>176</v>
      </c>
      <c r="K55" s="99">
        <v>181</v>
      </c>
      <c r="L55" s="99">
        <v>165</v>
      </c>
      <c r="M55" s="99">
        <v>162</v>
      </c>
      <c r="N55" s="99">
        <v>164</v>
      </c>
      <c r="O55" s="106">
        <v>1265</v>
      </c>
      <c r="P55" s="109">
        <v>141</v>
      </c>
      <c r="Q55" s="99">
        <v>149</v>
      </c>
      <c r="R55" s="99">
        <v>160</v>
      </c>
      <c r="S55" s="106">
        <v>132</v>
      </c>
      <c r="T55" s="109">
        <v>145</v>
      </c>
      <c r="U55" s="99">
        <v>149</v>
      </c>
      <c r="V55" s="99">
        <v>876</v>
      </c>
    </row>
    <row r="56" spans="1:22" ht="15.75" thickBot="1" x14ac:dyDescent="0.25">
      <c r="A56" s="114" t="s">
        <v>287</v>
      </c>
      <c r="B56" s="99">
        <v>200</v>
      </c>
      <c r="C56" s="99">
        <v>207</v>
      </c>
      <c r="D56" s="99">
        <v>181</v>
      </c>
      <c r="E56" s="99">
        <v>216</v>
      </c>
      <c r="F56" s="106">
        <v>215</v>
      </c>
      <c r="G56" s="112">
        <v>1019</v>
      </c>
      <c r="H56" s="109">
        <v>224</v>
      </c>
      <c r="I56" s="99">
        <v>214</v>
      </c>
      <c r="J56" s="99">
        <v>209</v>
      </c>
      <c r="K56" s="99">
        <v>192</v>
      </c>
      <c r="L56" s="99">
        <v>187</v>
      </c>
      <c r="M56" s="99">
        <v>197</v>
      </c>
      <c r="N56" s="99">
        <v>183</v>
      </c>
      <c r="O56" s="106">
        <v>1406</v>
      </c>
      <c r="P56" s="109">
        <v>153</v>
      </c>
      <c r="Q56" s="99">
        <v>173</v>
      </c>
      <c r="R56" s="99">
        <v>163</v>
      </c>
      <c r="S56" s="106">
        <v>158</v>
      </c>
      <c r="T56" s="109">
        <v>162</v>
      </c>
      <c r="U56" s="99">
        <v>187</v>
      </c>
      <c r="V56" s="99">
        <v>996</v>
      </c>
    </row>
    <row r="57" spans="1:22" ht="15.75" thickBot="1" x14ac:dyDescent="0.25">
      <c r="A57" s="102" t="s">
        <v>18</v>
      </c>
      <c r="B57" s="60">
        <v>6015</v>
      </c>
      <c r="C57" s="60">
        <v>6064</v>
      </c>
      <c r="D57" s="60">
        <v>6374</v>
      </c>
      <c r="E57" s="60">
        <v>6537</v>
      </c>
      <c r="F57" s="61">
        <v>6608</v>
      </c>
      <c r="G57" s="62">
        <v>31598</v>
      </c>
      <c r="H57" s="93">
        <v>6376</v>
      </c>
      <c r="I57" s="60">
        <v>6500</v>
      </c>
      <c r="J57" s="60">
        <v>6501</v>
      </c>
      <c r="K57" s="60">
        <v>6458</v>
      </c>
      <c r="L57" s="60">
        <v>6240</v>
      </c>
      <c r="M57" s="60">
        <v>6081</v>
      </c>
      <c r="N57" s="60">
        <v>6029</v>
      </c>
      <c r="O57" s="61">
        <v>44185</v>
      </c>
      <c r="P57" s="93">
        <v>5845</v>
      </c>
      <c r="Q57" s="60">
        <v>5888</v>
      </c>
      <c r="R57" s="60">
        <v>6063</v>
      </c>
      <c r="S57" s="61">
        <v>6257</v>
      </c>
      <c r="T57" s="93">
        <v>6310</v>
      </c>
      <c r="U57" s="60">
        <v>6516</v>
      </c>
      <c r="V57" s="60">
        <v>36879</v>
      </c>
    </row>
  </sheetData>
  <sheetProtection password="C6D6" sheet="1" objects="1" scenarios="1"/>
  <mergeCells count="21">
    <mergeCell ref="M4:M5"/>
    <mergeCell ref="B4:B5"/>
    <mergeCell ref="C4:C5"/>
    <mergeCell ref="D4:D5"/>
    <mergeCell ref="E4:E5"/>
    <mergeCell ref="F4:F5"/>
    <mergeCell ref="G4:G5"/>
    <mergeCell ref="H4:H5"/>
    <mergeCell ref="I4:I5"/>
    <mergeCell ref="J4:J5"/>
    <mergeCell ref="K4:K5"/>
    <mergeCell ref="L4:L5"/>
    <mergeCell ref="T4:T5"/>
    <mergeCell ref="U4:U5"/>
    <mergeCell ref="V4:V5"/>
    <mergeCell ref="N4:N5"/>
    <mergeCell ref="O4:O5"/>
    <mergeCell ref="P4:P5"/>
    <mergeCell ref="Q4:Q5"/>
    <mergeCell ref="R4:R5"/>
    <mergeCell ref="S4:S5"/>
  </mergeCells>
  <hyperlinks>
    <hyperlink ref="A2" location="Contents!A1" display="Back to contents"/>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F13"/>
  <sheetViews>
    <sheetView showGridLines="0" workbookViewId="0"/>
  </sheetViews>
  <sheetFormatPr defaultRowHeight="15" x14ac:dyDescent="0.2"/>
  <cols>
    <col min="1" max="1" width="18.6640625" customWidth="1"/>
    <col min="2" max="2" width="9.33203125" bestFit="1" customWidth="1"/>
    <col min="3" max="3" width="11" customWidth="1"/>
    <col min="4" max="4" width="10.88671875" customWidth="1"/>
    <col min="5" max="5" width="10.21875" customWidth="1"/>
    <col min="6" max="6" width="11.77734375" customWidth="1"/>
  </cols>
  <sheetData>
    <row r="1" spans="1:6" ht="15.75" x14ac:dyDescent="0.25">
      <c r="A1" s="249" t="s">
        <v>130</v>
      </c>
    </row>
    <row r="2" spans="1:6" x14ac:dyDescent="0.2">
      <c r="A2" s="9" t="s">
        <v>31</v>
      </c>
    </row>
    <row r="3" spans="1:6" x14ac:dyDescent="0.2">
      <c r="A3" s="9"/>
    </row>
    <row r="4" spans="1:6" x14ac:dyDescent="0.2">
      <c r="A4" s="900" t="s">
        <v>137</v>
      </c>
      <c r="B4" s="900" t="s">
        <v>138</v>
      </c>
      <c r="C4" s="900"/>
      <c r="D4" s="900"/>
      <c r="E4" s="900"/>
      <c r="F4" s="900" t="s">
        <v>139</v>
      </c>
    </row>
    <row r="5" spans="1:6" x14ac:dyDescent="0.2">
      <c r="A5" s="900"/>
      <c r="B5" s="901" t="s">
        <v>140</v>
      </c>
      <c r="C5" s="901" t="s">
        <v>141</v>
      </c>
      <c r="D5" s="901" t="s">
        <v>142</v>
      </c>
      <c r="E5" s="901" t="s">
        <v>143</v>
      </c>
      <c r="F5" s="900"/>
    </row>
    <row r="6" spans="1:6" x14ac:dyDescent="0.2">
      <c r="A6" s="900"/>
      <c r="B6" s="901"/>
      <c r="C6" s="901"/>
      <c r="D6" s="901"/>
      <c r="E6" s="901"/>
      <c r="F6" s="900"/>
    </row>
    <row r="7" spans="1:6" x14ac:dyDescent="0.2">
      <c r="A7" s="900"/>
      <c r="B7" s="232" t="s">
        <v>144</v>
      </c>
      <c r="C7" s="232" t="s">
        <v>144</v>
      </c>
      <c r="D7" s="232" t="s">
        <v>144</v>
      </c>
      <c r="E7" s="232" t="s">
        <v>144</v>
      </c>
      <c r="F7" s="232" t="s">
        <v>145</v>
      </c>
    </row>
    <row r="8" spans="1:6" x14ac:dyDescent="0.2">
      <c r="A8" s="54" t="s">
        <v>6</v>
      </c>
      <c r="B8" s="248">
        <v>0.9</v>
      </c>
      <c r="C8" s="248">
        <v>1.5</v>
      </c>
      <c r="D8" s="248">
        <v>0.9</v>
      </c>
      <c r="E8" s="248">
        <v>0.4</v>
      </c>
      <c r="F8" s="248">
        <v>3.7</v>
      </c>
    </row>
    <row r="9" spans="1:6" x14ac:dyDescent="0.2">
      <c r="A9" s="54" t="s">
        <v>135</v>
      </c>
      <c r="B9" s="248">
        <v>2.8</v>
      </c>
      <c r="C9" s="248">
        <v>3.7</v>
      </c>
      <c r="D9" s="248">
        <v>2.1</v>
      </c>
      <c r="E9" s="248">
        <v>1</v>
      </c>
      <c r="F9" s="248">
        <v>9.6</v>
      </c>
    </row>
    <row r="10" spans="1:6" x14ac:dyDescent="0.2">
      <c r="A10" s="54" t="s">
        <v>11</v>
      </c>
      <c r="B10" s="248">
        <v>1.5</v>
      </c>
      <c r="C10" s="248">
        <v>2.6</v>
      </c>
      <c r="D10" s="248">
        <v>1.4</v>
      </c>
      <c r="E10" s="248">
        <v>0.7</v>
      </c>
      <c r="F10" s="248">
        <v>6.2</v>
      </c>
    </row>
    <row r="11" spans="1:6" x14ac:dyDescent="0.2">
      <c r="A11" s="54" t="s">
        <v>134</v>
      </c>
      <c r="B11" s="248">
        <v>1.1000000000000001</v>
      </c>
      <c r="C11" s="248">
        <v>2.2999999999999998</v>
      </c>
      <c r="D11" s="248">
        <v>1.3</v>
      </c>
      <c r="E11" s="248">
        <v>0.7</v>
      </c>
      <c r="F11" s="248">
        <v>5.4</v>
      </c>
    </row>
    <row r="12" spans="1:6" x14ac:dyDescent="0.2">
      <c r="A12" s="54" t="s">
        <v>17</v>
      </c>
      <c r="B12" s="248">
        <v>1.4</v>
      </c>
      <c r="C12" s="248">
        <v>2.4</v>
      </c>
      <c r="D12" s="248">
        <v>1.4</v>
      </c>
      <c r="E12" s="248">
        <v>0.6</v>
      </c>
      <c r="F12" s="248">
        <v>5.8</v>
      </c>
    </row>
    <row r="13" spans="1:6" x14ac:dyDescent="0.2">
      <c r="A13" s="64" t="s">
        <v>61</v>
      </c>
      <c r="B13" s="231">
        <v>7.7</v>
      </c>
      <c r="C13" s="231">
        <v>12.4</v>
      </c>
      <c r="D13" s="231">
        <v>7.1</v>
      </c>
      <c r="E13" s="231">
        <v>3.3</v>
      </c>
      <c r="F13" s="231">
        <v>30.7</v>
      </c>
    </row>
  </sheetData>
  <sheetProtection password="C6D6" sheet="1" objects="1" scenarios="1"/>
  <mergeCells count="7">
    <mergeCell ref="A4:A7"/>
    <mergeCell ref="B4:E4"/>
    <mergeCell ref="F4:F6"/>
    <mergeCell ref="B5:B6"/>
    <mergeCell ref="C5:C6"/>
    <mergeCell ref="D5:D6"/>
    <mergeCell ref="E5:E6"/>
  </mergeCells>
  <hyperlinks>
    <hyperlink ref="A2" location="Contents!A1" display="Back to contents"/>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I58"/>
  <sheetViews>
    <sheetView showGridLines="0" workbookViewId="0">
      <pane ySplit="6" topLeftCell="A7" activePane="bottomLeft" state="frozen"/>
      <selection pane="bottomLeft"/>
    </sheetView>
  </sheetViews>
  <sheetFormatPr defaultRowHeight="15" x14ac:dyDescent="0.2"/>
  <cols>
    <col min="1" max="1" width="25.5546875" style="2" customWidth="1"/>
    <col min="2" max="5" width="13.33203125" style="2" customWidth="1"/>
    <col min="6" max="9" width="13.33203125" customWidth="1"/>
  </cols>
  <sheetData>
    <row r="1" spans="1:9" x14ac:dyDescent="0.2">
      <c r="A1" s="610" t="s">
        <v>428</v>
      </c>
    </row>
    <row r="2" spans="1:9" x14ac:dyDescent="0.2">
      <c r="A2" s="9" t="s">
        <v>31</v>
      </c>
    </row>
    <row r="4" spans="1:9" ht="7.5" customHeight="1" x14ac:dyDescent="0.2"/>
    <row r="5" spans="1:9" ht="24" customHeight="1" x14ac:dyDescent="0.25">
      <c r="A5" s="596" t="s">
        <v>316</v>
      </c>
      <c r="B5" s="902" t="s">
        <v>420</v>
      </c>
      <c r="C5" s="902" t="s">
        <v>424</v>
      </c>
      <c r="D5" s="904" t="s">
        <v>429</v>
      </c>
      <c r="E5" s="904"/>
      <c r="F5" s="904"/>
      <c r="G5" s="902" t="s">
        <v>421</v>
      </c>
      <c r="H5" s="904" t="s">
        <v>422</v>
      </c>
      <c r="I5" s="902" t="s">
        <v>423</v>
      </c>
    </row>
    <row r="6" spans="1:9" ht="27.75" customHeight="1" thickBot="1" x14ac:dyDescent="0.25">
      <c r="A6" s="605" t="s">
        <v>255</v>
      </c>
      <c r="B6" s="903"/>
      <c r="C6" s="903"/>
      <c r="D6" s="606" t="s">
        <v>425</v>
      </c>
      <c r="E6" s="606" t="s">
        <v>426</v>
      </c>
      <c r="F6" s="606" t="s">
        <v>427</v>
      </c>
      <c r="G6" s="903"/>
      <c r="H6" s="905"/>
      <c r="I6" s="903"/>
    </row>
    <row r="7" spans="1:9" s="347" customFormat="1" ht="15.75" x14ac:dyDescent="0.25">
      <c r="A7" s="595" t="s">
        <v>311</v>
      </c>
      <c r="B7" s="609">
        <v>11</v>
      </c>
      <c r="C7" s="609">
        <v>478</v>
      </c>
      <c r="D7" s="609">
        <v>7</v>
      </c>
      <c r="E7" s="609">
        <v>24</v>
      </c>
      <c r="F7" s="609">
        <v>95</v>
      </c>
      <c r="G7" s="609">
        <v>126</v>
      </c>
      <c r="H7" s="609">
        <v>604</v>
      </c>
      <c r="I7" s="612">
        <v>54.909090909090907</v>
      </c>
    </row>
    <row r="8" spans="1:9" x14ac:dyDescent="0.2">
      <c r="A8" s="349" t="s">
        <v>315</v>
      </c>
      <c r="B8" s="603">
        <v>4</v>
      </c>
      <c r="C8" s="603">
        <v>233</v>
      </c>
      <c r="D8" s="603">
        <v>6</v>
      </c>
      <c r="E8" s="603">
        <v>9</v>
      </c>
      <c r="F8" s="603">
        <v>2</v>
      </c>
      <c r="G8" s="603">
        <v>17</v>
      </c>
      <c r="H8" s="603">
        <v>250</v>
      </c>
      <c r="I8" s="613">
        <v>62.5</v>
      </c>
    </row>
    <row r="9" spans="1:9" x14ac:dyDescent="0.2">
      <c r="A9" s="358" t="s">
        <v>226</v>
      </c>
      <c r="B9" s="603">
        <v>3</v>
      </c>
      <c r="C9" s="603">
        <v>48</v>
      </c>
      <c r="D9" s="603">
        <v>0</v>
      </c>
      <c r="E9" s="603">
        <v>5</v>
      </c>
      <c r="F9" s="603">
        <v>89</v>
      </c>
      <c r="G9" s="603">
        <v>94</v>
      </c>
      <c r="H9" s="603">
        <v>142</v>
      </c>
      <c r="I9" s="613">
        <v>47.333333333333336</v>
      </c>
    </row>
    <row r="10" spans="1:9" ht="15.75" thickBot="1" x14ac:dyDescent="0.25">
      <c r="A10" s="391" t="s">
        <v>227</v>
      </c>
      <c r="B10" s="604">
        <v>4</v>
      </c>
      <c r="C10" s="604">
        <v>197</v>
      </c>
      <c r="D10" s="604">
        <v>1</v>
      </c>
      <c r="E10" s="604">
        <v>10</v>
      </c>
      <c r="F10" s="604">
        <v>4</v>
      </c>
      <c r="G10" s="604">
        <v>15</v>
      </c>
      <c r="H10" s="604">
        <v>212</v>
      </c>
      <c r="I10" s="614">
        <v>53</v>
      </c>
    </row>
    <row r="11" spans="1:9" s="347" customFormat="1" ht="15.75" x14ac:dyDescent="0.25">
      <c r="A11" s="379" t="s">
        <v>310</v>
      </c>
      <c r="B11" s="609">
        <v>10</v>
      </c>
      <c r="C11" s="609">
        <v>137</v>
      </c>
      <c r="D11" s="609">
        <v>5</v>
      </c>
      <c r="E11" s="609">
        <v>41</v>
      </c>
      <c r="F11" s="609">
        <v>2</v>
      </c>
      <c r="G11" s="609">
        <v>48</v>
      </c>
      <c r="H11" s="609">
        <v>185</v>
      </c>
      <c r="I11" s="612">
        <v>18.5</v>
      </c>
    </row>
    <row r="12" spans="1:9" x14ac:dyDescent="0.2">
      <c r="A12" s="358" t="s">
        <v>245</v>
      </c>
      <c r="B12" s="603">
        <v>2</v>
      </c>
      <c r="C12" s="603">
        <v>67</v>
      </c>
      <c r="D12" s="603">
        <v>2</v>
      </c>
      <c r="E12" s="603">
        <v>23</v>
      </c>
      <c r="F12" s="603">
        <v>0</v>
      </c>
      <c r="G12" s="603">
        <v>25</v>
      </c>
      <c r="H12" s="603">
        <v>92</v>
      </c>
      <c r="I12" s="613">
        <v>46</v>
      </c>
    </row>
    <row r="13" spans="1:9" ht="15.75" thickBot="1" x14ac:dyDescent="0.25">
      <c r="A13" s="391" t="s">
        <v>257</v>
      </c>
      <c r="B13" s="604">
        <v>8</v>
      </c>
      <c r="C13" s="604">
        <v>70</v>
      </c>
      <c r="D13" s="604">
        <v>3</v>
      </c>
      <c r="E13" s="604">
        <v>18</v>
      </c>
      <c r="F13" s="604">
        <v>2</v>
      </c>
      <c r="G13" s="604">
        <v>23</v>
      </c>
      <c r="H13" s="604">
        <v>93</v>
      </c>
      <c r="I13" s="614">
        <v>11.625</v>
      </c>
    </row>
    <row r="14" spans="1:9" s="347" customFormat="1" ht="15.75" x14ac:dyDescent="0.25">
      <c r="A14" s="379" t="s">
        <v>16</v>
      </c>
      <c r="B14" s="609">
        <v>21</v>
      </c>
      <c r="C14" s="609">
        <v>667</v>
      </c>
      <c r="D14" s="609">
        <v>14</v>
      </c>
      <c r="E14" s="609">
        <v>66</v>
      </c>
      <c r="F14" s="609">
        <v>6</v>
      </c>
      <c r="G14" s="609">
        <v>86</v>
      </c>
      <c r="H14" s="609">
        <v>753</v>
      </c>
      <c r="I14" s="612">
        <v>35.857142857142854</v>
      </c>
    </row>
    <row r="15" spans="1:9" x14ac:dyDescent="0.2">
      <c r="A15" s="358" t="s">
        <v>249</v>
      </c>
      <c r="B15" s="603">
        <v>5</v>
      </c>
      <c r="C15" s="603">
        <v>211</v>
      </c>
      <c r="D15" s="603">
        <v>4</v>
      </c>
      <c r="E15" s="603">
        <v>11</v>
      </c>
      <c r="F15" s="603">
        <v>0</v>
      </c>
      <c r="G15" s="603">
        <v>15</v>
      </c>
      <c r="H15" s="603">
        <v>226</v>
      </c>
      <c r="I15" s="613">
        <v>45.2</v>
      </c>
    </row>
    <row r="16" spans="1:9" x14ac:dyDescent="0.2">
      <c r="A16" s="358" t="s">
        <v>246</v>
      </c>
      <c r="B16" s="603">
        <v>7</v>
      </c>
      <c r="C16" s="603">
        <v>220</v>
      </c>
      <c r="D16" s="603">
        <v>4</v>
      </c>
      <c r="E16" s="603">
        <v>31</v>
      </c>
      <c r="F16" s="603">
        <v>3</v>
      </c>
      <c r="G16" s="603">
        <v>38</v>
      </c>
      <c r="H16" s="603">
        <v>258</v>
      </c>
      <c r="I16" s="613">
        <v>36.857142857142854</v>
      </c>
    </row>
    <row r="17" spans="1:9" x14ac:dyDescent="0.2">
      <c r="A17" s="358" t="s">
        <v>247</v>
      </c>
      <c r="B17" s="603">
        <v>4</v>
      </c>
      <c r="C17" s="603">
        <v>103</v>
      </c>
      <c r="D17" s="603">
        <v>3</v>
      </c>
      <c r="E17" s="603">
        <v>9</v>
      </c>
      <c r="F17" s="603">
        <v>0</v>
      </c>
      <c r="G17" s="603">
        <v>12</v>
      </c>
      <c r="H17" s="603">
        <v>115</v>
      </c>
      <c r="I17" s="613">
        <v>28.75</v>
      </c>
    </row>
    <row r="18" spans="1:9" ht="15.75" thickBot="1" x14ac:dyDescent="0.25">
      <c r="A18" s="391" t="s">
        <v>250</v>
      </c>
      <c r="B18" s="604">
        <v>5</v>
      </c>
      <c r="C18" s="604">
        <v>133</v>
      </c>
      <c r="D18" s="604">
        <v>3</v>
      </c>
      <c r="E18" s="604">
        <v>15</v>
      </c>
      <c r="F18" s="604">
        <v>3</v>
      </c>
      <c r="G18" s="604">
        <v>21</v>
      </c>
      <c r="H18" s="604">
        <v>154</v>
      </c>
      <c r="I18" s="614">
        <v>30.8</v>
      </c>
    </row>
    <row r="19" spans="1:9" s="347" customFormat="1" ht="15.75" x14ac:dyDescent="0.25">
      <c r="A19" s="379" t="s">
        <v>6</v>
      </c>
      <c r="B19" s="609">
        <v>25</v>
      </c>
      <c r="C19" s="609">
        <v>750</v>
      </c>
      <c r="D19" s="609">
        <v>26</v>
      </c>
      <c r="E19" s="609">
        <v>32</v>
      </c>
      <c r="F19" s="609">
        <v>17</v>
      </c>
      <c r="G19" s="609">
        <v>75</v>
      </c>
      <c r="H19" s="609">
        <v>825</v>
      </c>
      <c r="I19" s="612">
        <v>33</v>
      </c>
    </row>
    <row r="20" spans="1:9" x14ac:dyDescent="0.2">
      <c r="A20" s="358" t="s">
        <v>215</v>
      </c>
      <c r="B20" s="603">
        <v>2</v>
      </c>
      <c r="C20" s="603">
        <v>183</v>
      </c>
      <c r="D20" s="603">
        <v>7</v>
      </c>
      <c r="E20" s="603">
        <v>8</v>
      </c>
      <c r="F20" s="603">
        <v>4</v>
      </c>
      <c r="G20" s="603">
        <v>19</v>
      </c>
      <c r="H20" s="603">
        <v>202</v>
      </c>
      <c r="I20" s="613">
        <v>101</v>
      </c>
    </row>
    <row r="21" spans="1:9" x14ac:dyDescent="0.2">
      <c r="A21" s="358" t="s">
        <v>218</v>
      </c>
      <c r="B21" s="603">
        <v>8</v>
      </c>
      <c r="C21" s="603">
        <v>86</v>
      </c>
      <c r="D21" s="603">
        <v>6</v>
      </c>
      <c r="E21" s="603">
        <v>10</v>
      </c>
      <c r="F21" s="603">
        <v>1</v>
      </c>
      <c r="G21" s="603">
        <v>17</v>
      </c>
      <c r="H21" s="603">
        <v>103</v>
      </c>
      <c r="I21" s="613">
        <v>12.875</v>
      </c>
    </row>
    <row r="22" spans="1:9" x14ac:dyDescent="0.2">
      <c r="A22" s="358" t="s">
        <v>216</v>
      </c>
      <c r="B22" s="603">
        <v>3</v>
      </c>
      <c r="C22" s="603">
        <v>83</v>
      </c>
      <c r="D22" s="603">
        <v>3</v>
      </c>
      <c r="E22" s="603">
        <v>2</v>
      </c>
      <c r="F22" s="603">
        <v>0</v>
      </c>
      <c r="G22" s="603">
        <v>5</v>
      </c>
      <c r="H22" s="603">
        <v>88</v>
      </c>
      <c r="I22" s="613">
        <v>29.333333333333332</v>
      </c>
    </row>
    <row r="23" spans="1:9" x14ac:dyDescent="0.2">
      <c r="A23" s="358" t="s">
        <v>217</v>
      </c>
      <c r="B23" s="603">
        <v>6</v>
      </c>
      <c r="C23" s="603">
        <v>242</v>
      </c>
      <c r="D23" s="603">
        <v>2</v>
      </c>
      <c r="E23" s="603">
        <v>8</v>
      </c>
      <c r="F23" s="603">
        <v>8</v>
      </c>
      <c r="G23" s="603">
        <v>18</v>
      </c>
      <c r="H23" s="603">
        <v>260</v>
      </c>
      <c r="I23" s="613">
        <v>43.333333333333336</v>
      </c>
    </row>
    <row r="24" spans="1:9" ht="15.75" thickBot="1" x14ac:dyDescent="0.25">
      <c r="A24" s="391" t="s">
        <v>214</v>
      </c>
      <c r="B24" s="604">
        <v>6</v>
      </c>
      <c r="C24" s="604">
        <v>156</v>
      </c>
      <c r="D24" s="604">
        <v>8</v>
      </c>
      <c r="E24" s="604">
        <v>4</v>
      </c>
      <c r="F24" s="604">
        <v>4</v>
      </c>
      <c r="G24" s="604">
        <v>16</v>
      </c>
      <c r="H24" s="604">
        <v>172</v>
      </c>
      <c r="I24" s="614">
        <v>28.666666666666668</v>
      </c>
    </row>
    <row r="25" spans="1:9" s="347" customFormat="1" ht="15.75" x14ac:dyDescent="0.25">
      <c r="A25" s="379" t="s">
        <v>7</v>
      </c>
      <c r="B25" s="609">
        <v>19</v>
      </c>
      <c r="C25" s="609">
        <v>1319</v>
      </c>
      <c r="D25" s="609">
        <v>24</v>
      </c>
      <c r="E25" s="609">
        <v>42</v>
      </c>
      <c r="F25" s="609">
        <v>47</v>
      </c>
      <c r="G25" s="609">
        <v>113</v>
      </c>
      <c r="H25" s="609">
        <v>1432</v>
      </c>
      <c r="I25" s="612">
        <v>75.368421052631575</v>
      </c>
    </row>
    <row r="26" spans="1:9" x14ac:dyDescent="0.2">
      <c r="A26" s="358" t="s">
        <v>222</v>
      </c>
      <c r="B26" s="603">
        <v>3</v>
      </c>
      <c r="C26" s="603">
        <v>182</v>
      </c>
      <c r="D26" s="603">
        <v>1</v>
      </c>
      <c r="E26" s="603">
        <v>2</v>
      </c>
      <c r="F26" s="603">
        <v>8</v>
      </c>
      <c r="G26" s="603">
        <v>11</v>
      </c>
      <c r="H26" s="603">
        <v>193</v>
      </c>
      <c r="I26" s="613">
        <v>64.333333333333329</v>
      </c>
    </row>
    <row r="27" spans="1:9" x14ac:dyDescent="0.2">
      <c r="A27" s="358" t="s">
        <v>220</v>
      </c>
      <c r="B27" s="603">
        <v>2</v>
      </c>
      <c r="C27" s="603">
        <v>377</v>
      </c>
      <c r="D27" s="603">
        <v>6</v>
      </c>
      <c r="E27" s="603">
        <v>9</v>
      </c>
      <c r="F27" s="603">
        <v>7</v>
      </c>
      <c r="G27" s="603">
        <v>22</v>
      </c>
      <c r="H27" s="603">
        <v>399</v>
      </c>
      <c r="I27" s="613">
        <v>199.5</v>
      </c>
    </row>
    <row r="28" spans="1:9" x14ac:dyDescent="0.2">
      <c r="A28" s="358" t="s">
        <v>219</v>
      </c>
      <c r="B28" s="603">
        <v>3</v>
      </c>
      <c r="C28" s="603">
        <v>97</v>
      </c>
      <c r="D28" s="603">
        <v>7</v>
      </c>
      <c r="E28" s="603">
        <v>7</v>
      </c>
      <c r="F28" s="603">
        <v>9</v>
      </c>
      <c r="G28" s="603">
        <v>23</v>
      </c>
      <c r="H28" s="603">
        <v>120</v>
      </c>
      <c r="I28" s="613">
        <v>40</v>
      </c>
    </row>
    <row r="29" spans="1:9" x14ac:dyDescent="0.2">
      <c r="A29" s="358" t="s">
        <v>221</v>
      </c>
      <c r="B29" s="603">
        <v>2</v>
      </c>
      <c r="C29" s="603">
        <v>212</v>
      </c>
      <c r="D29" s="603">
        <v>7</v>
      </c>
      <c r="E29" s="603">
        <v>9</v>
      </c>
      <c r="F29" s="603">
        <v>5</v>
      </c>
      <c r="G29" s="603">
        <v>21</v>
      </c>
      <c r="H29" s="603">
        <v>233</v>
      </c>
      <c r="I29" s="613">
        <v>116.5</v>
      </c>
    </row>
    <row r="30" spans="1:9" ht="15.75" thickBot="1" x14ac:dyDescent="0.25">
      <c r="A30" s="391" t="s">
        <v>223</v>
      </c>
      <c r="B30" s="604">
        <v>9</v>
      </c>
      <c r="C30" s="604">
        <v>451</v>
      </c>
      <c r="D30" s="604">
        <v>3</v>
      </c>
      <c r="E30" s="604">
        <v>15</v>
      </c>
      <c r="F30" s="604">
        <v>18</v>
      </c>
      <c r="G30" s="604">
        <v>36</v>
      </c>
      <c r="H30" s="604">
        <v>487</v>
      </c>
      <c r="I30" s="614">
        <v>54.111111111111114</v>
      </c>
    </row>
    <row r="31" spans="1:9" s="347" customFormat="1" ht="15.75" x14ac:dyDescent="0.25">
      <c r="A31" s="379" t="s">
        <v>11</v>
      </c>
      <c r="B31" s="609">
        <v>36</v>
      </c>
      <c r="C31" s="609">
        <v>1338</v>
      </c>
      <c r="D31" s="609">
        <v>22</v>
      </c>
      <c r="E31" s="609">
        <v>68</v>
      </c>
      <c r="F31" s="609">
        <v>14</v>
      </c>
      <c r="G31" s="609">
        <v>104</v>
      </c>
      <c r="H31" s="609">
        <v>1442</v>
      </c>
      <c r="I31" s="612">
        <v>40.055555555555557</v>
      </c>
    </row>
    <row r="32" spans="1:9" x14ac:dyDescent="0.2">
      <c r="A32" s="358" t="s">
        <v>230</v>
      </c>
      <c r="B32" s="603">
        <v>3</v>
      </c>
      <c r="C32" s="603">
        <v>172</v>
      </c>
      <c r="D32" s="603">
        <v>2</v>
      </c>
      <c r="E32" s="603">
        <v>12</v>
      </c>
      <c r="F32" s="603">
        <v>6</v>
      </c>
      <c r="G32" s="603">
        <v>20</v>
      </c>
      <c r="H32" s="603">
        <v>192</v>
      </c>
      <c r="I32" s="613">
        <v>64</v>
      </c>
    </row>
    <row r="33" spans="1:9" x14ac:dyDescent="0.2">
      <c r="A33" s="358" t="s">
        <v>233</v>
      </c>
      <c r="B33" s="603">
        <v>4</v>
      </c>
      <c r="C33" s="603">
        <v>180</v>
      </c>
      <c r="D33" s="603">
        <v>3</v>
      </c>
      <c r="E33" s="603">
        <v>1</v>
      </c>
      <c r="F33" s="603">
        <v>1</v>
      </c>
      <c r="G33" s="603">
        <v>5</v>
      </c>
      <c r="H33" s="603">
        <v>185</v>
      </c>
      <c r="I33" s="613">
        <v>46.25</v>
      </c>
    </row>
    <row r="34" spans="1:9" x14ac:dyDescent="0.2">
      <c r="A34" s="358" t="s">
        <v>231</v>
      </c>
      <c r="B34" s="603">
        <v>3</v>
      </c>
      <c r="C34" s="603">
        <v>239</v>
      </c>
      <c r="D34" s="603">
        <v>8</v>
      </c>
      <c r="E34" s="603">
        <v>14</v>
      </c>
      <c r="F34" s="603">
        <v>0</v>
      </c>
      <c r="G34" s="603">
        <v>22</v>
      </c>
      <c r="H34" s="603">
        <v>261</v>
      </c>
      <c r="I34" s="613">
        <v>87</v>
      </c>
    </row>
    <row r="35" spans="1:9" x14ac:dyDescent="0.2">
      <c r="A35" s="358" t="s">
        <v>235</v>
      </c>
      <c r="B35" s="603">
        <v>6</v>
      </c>
      <c r="C35" s="603">
        <v>37</v>
      </c>
      <c r="D35" s="603">
        <v>4</v>
      </c>
      <c r="E35" s="603">
        <v>5</v>
      </c>
      <c r="F35" s="603">
        <v>2</v>
      </c>
      <c r="G35" s="603">
        <v>11</v>
      </c>
      <c r="H35" s="603">
        <v>48</v>
      </c>
      <c r="I35" s="613">
        <v>8</v>
      </c>
    </row>
    <row r="36" spans="1:9" x14ac:dyDescent="0.2">
      <c r="A36" s="358" t="s">
        <v>234</v>
      </c>
      <c r="B36" s="603">
        <v>6</v>
      </c>
      <c r="C36" s="603">
        <v>124</v>
      </c>
      <c r="D36" s="603">
        <v>4</v>
      </c>
      <c r="E36" s="603">
        <v>11</v>
      </c>
      <c r="F36" s="603">
        <v>3</v>
      </c>
      <c r="G36" s="603">
        <v>18</v>
      </c>
      <c r="H36" s="603">
        <v>142</v>
      </c>
      <c r="I36" s="613">
        <v>23.666666666666668</v>
      </c>
    </row>
    <row r="37" spans="1:9" x14ac:dyDescent="0.2">
      <c r="A37" s="358" t="s">
        <v>228</v>
      </c>
      <c r="B37" s="603">
        <v>4</v>
      </c>
      <c r="C37" s="603">
        <v>229</v>
      </c>
      <c r="D37" s="603">
        <v>1</v>
      </c>
      <c r="E37" s="603">
        <v>11</v>
      </c>
      <c r="F37" s="603">
        <v>2</v>
      </c>
      <c r="G37" s="603">
        <v>14</v>
      </c>
      <c r="H37" s="603">
        <v>243</v>
      </c>
      <c r="I37" s="613">
        <v>60.75</v>
      </c>
    </row>
    <row r="38" spans="1:9" x14ac:dyDescent="0.2">
      <c r="A38" s="358" t="s">
        <v>232</v>
      </c>
      <c r="B38" s="603">
        <v>6</v>
      </c>
      <c r="C38" s="603">
        <v>267</v>
      </c>
      <c r="D38" s="603">
        <v>0</v>
      </c>
      <c r="E38" s="603">
        <v>1</v>
      </c>
      <c r="F38" s="603">
        <v>0</v>
      </c>
      <c r="G38" s="603">
        <v>1</v>
      </c>
      <c r="H38" s="603">
        <v>268</v>
      </c>
      <c r="I38" s="613">
        <v>44.666666666666664</v>
      </c>
    </row>
    <row r="39" spans="1:9" ht="15.75" thickBot="1" x14ac:dyDescent="0.25">
      <c r="A39" s="391" t="s">
        <v>229</v>
      </c>
      <c r="B39" s="604">
        <v>4</v>
      </c>
      <c r="C39" s="604">
        <v>90</v>
      </c>
      <c r="D39" s="604">
        <v>0</v>
      </c>
      <c r="E39" s="604">
        <v>13</v>
      </c>
      <c r="F39" s="604">
        <v>0</v>
      </c>
      <c r="G39" s="604">
        <v>13</v>
      </c>
      <c r="H39" s="604">
        <v>103</v>
      </c>
      <c r="I39" s="614">
        <v>25.75</v>
      </c>
    </row>
    <row r="40" spans="1:9" s="347" customFormat="1" ht="15.75" x14ac:dyDescent="0.25">
      <c r="A40" s="379" t="s">
        <v>12</v>
      </c>
      <c r="B40" s="609">
        <v>16</v>
      </c>
      <c r="C40" s="609">
        <v>262</v>
      </c>
      <c r="D40" s="609">
        <v>6</v>
      </c>
      <c r="E40" s="609">
        <v>26</v>
      </c>
      <c r="F40" s="609">
        <v>52</v>
      </c>
      <c r="G40" s="609">
        <v>84</v>
      </c>
      <c r="H40" s="609">
        <v>346</v>
      </c>
      <c r="I40" s="612">
        <v>21.625</v>
      </c>
    </row>
    <row r="41" spans="1:9" x14ac:dyDescent="0.2">
      <c r="A41" s="358" t="s">
        <v>243</v>
      </c>
      <c r="B41" s="603">
        <v>6</v>
      </c>
      <c r="C41" s="603">
        <v>94</v>
      </c>
      <c r="D41" s="603">
        <v>3</v>
      </c>
      <c r="E41" s="603">
        <v>7</v>
      </c>
      <c r="F41" s="603">
        <v>2</v>
      </c>
      <c r="G41" s="603">
        <v>12</v>
      </c>
      <c r="H41" s="603">
        <v>106</v>
      </c>
      <c r="I41" s="613">
        <v>17.666666666666668</v>
      </c>
    </row>
    <row r="42" spans="1:9" x14ac:dyDescent="0.2">
      <c r="A42" s="358" t="s">
        <v>239</v>
      </c>
      <c r="B42" s="603">
        <v>6</v>
      </c>
      <c r="C42" s="603">
        <v>81</v>
      </c>
      <c r="D42" s="603">
        <v>1</v>
      </c>
      <c r="E42" s="603">
        <v>7</v>
      </c>
      <c r="F42" s="603">
        <v>49</v>
      </c>
      <c r="G42" s="603">
        <v>57</v>
      </c>
      <c r="H42" s="603">
        <v>138</v>
      </c>
      <c r="I42" s="613">
        <v>23</v>
      </c>
    </row>
    <row r="43" spans="1:9" ht="15.75" thickBot="1" x14ac:dyDescent="0.25">
      <c r="A43" s="391" t="s">
        <v>242</v>
      </c>
      <c r="B43" s="604">
        <v>4</v>
      </c>
      <c r="C43" s="604">
        <v>87</v>
      </c>
      <c r="D43" s="604">
        <v>2</v>
      </c>
      <c r="E43" s="604">
        <v>12</v>
      </c>
      <c r="F43" s="604">
        <v>1</v>
      </c>
      <c r="G43" s="604">
        <v>15</v>
      </c>
      <c r="H43" s="604">
        <v>102</v>
      </c>
      <c r="I43" s="614">
        <v>25.5</v>
      </c>
    </row>
    <row r="44" spans="1:9" s="347" customFormat="1" ht="15.75" x14ac:dyDescent="0.25">
      <c r="A44" s="379" t="s">
        <v>13</v>
      </c>
      <c r="B44" s="609">
        <v>32</v>
      </c>
      <c r="C44" s="609">
        <v>581</v>
      </c>
      <c r="D44" s="609">
        <v>14</v>
      </c>
      <c r="E44" s="609">
        <v>38</v>
      </c>
      <c r="F44" s="609">
        <v>4</v>
      </c>
      <c r="G44" s="609">
        <v>56</v>
      </c>
      <c r="H44" s="609">
        <v>637</v>
      </c>
      <c r="I44" s="612">
        <v>19.90625</v>
      </c>
    </row>
    <row r="45" spans="1:9" x14ac:dyDescent="0.2">
      <c r="A45" s="358" t="s">
        <v>240</v>
      </c>
      <c r="B45" s="603">
        <v>8</v>
      </c>
      <c r="C45" s="603">
        <v>186</v>
      </c>
      <c r="D45" s="603">
        <v>9</v>
      </c>
      <c r="E45" s="603">
        <v>13</v>
      </c>
      <c r="F45" s="603">
        <v>3</v>
      </c>
      <c r="G45" s="603">
        <v>25</v>
      </c>
      <c r="H45" s="603">
        <v>211</v>
      </c>
      <c r="I45" s="613">
        <v>26.375</v>
      </c>
    </row>
    <row r="46" spans="1:9" x14ac:dyDescent="0.2">
      <c r="A46" s="358" t="s">
        <v>237</v>
      </c>
      <c r="B46" s="603">
        <v>8</v>
      </c>
      <c r="C46" s="603">
        <v>131</v>
      </c>
      <c r="D46" s="603">
        <v>0</v>
      </c>
      <c r="E46" s="603">
        <v>11</v>
      </c>
      <c r="F46" s="603">
        <v>0</v>
      </c>
      <c r="G46" s="603">
        <v>11</v>
      </c>
      <c r="H46" s="603">
        <v>142</v>
      </c>
      <c r="I46" s="613">
        <v>17.75</v>
      </c>
    </row>
    <row r="47" spans="1:9" x14ac:dyDescent="0.2">
      <c r="A47" s="358" t="s">
        <v>241</v>
      </c>
      <c r="B47" s="603">
        <v>7</v>
      </c>
      <c r="C47" s="603">
        <v>133</v>
      </c>
      <c r="D47" s="603">
        <v>1</v>
      </c>
      <c r="E47" s="603">
        <v>3</v>
      </c>
      <c r="F47" s="603">
        <v>1</v>
      </c>
      <c r="G47" s="603">
        <v>5</v>
      </c>
      <c r="H47" s="603">
        <v>138</v>
      </c>
      <c r="I47" s="613">
        <v>19.714285714285715</v>
      </c>
    </row>
    <row r="48" spans="1:9" ht="15.75" thickBot="1" x14ac:dyDescent="0.25">
      <c r="A48" s="391" t="s">
        <v>236</v>
      </c>
      <c r="B48" s="604">
        <v>9</v>
      </c>
      <c r="C48" s="604">
        <v>131</v>
      </c>
      <c r="D48" s="604">
        <v>4</v>
      </c>
      <c r="E48" s="604">
        <v>11</v>
      </c>
      <c r="F48" s="604">
        <v>0</v>
      </c>
      <c r="G48" s="604">
        <v>15</v>
      </c>
      <c r="H48" s="604">
        <v>146</v>
      </c>
      <c r="I48" s="614">
        <v>16.222222222222221</v>
      </c>
    </row>
    <row r="49" spans="1:9" s="347" customFormat="1" ht="15.75" x14ac:dyDescent="0.25">
      <c r="A49" s="379" t="s">
        <v>312</v>
      </c>
      <c r="B49" s="609">
        <v>8</v>
      </c>
      <c r="C49" s="609">
        <v>125</v>
      </c>
      <c r="D49" s="609">
        <v>5</v>
      </c>
      <c r="E49" s="609">
        <v>8</v>
      </c>
      <c r="F49" s="609">
        <v>7</v>
      </c>
      <c r="G49" s="609">
        <v>20</v>
      </c>
      <c r="H49" s="609">
        <v>145</v>
      </c>
      <c r="I49" s="612">
        <v>18.125</v>
      </c>
    </row>
    <row r="50" spans="1:9" ht="15.75" thickBot="1" x14ac:dyDescent="0.25">
      <c r="A50" s="391" t="s">
        <v>238</v>
      </c>
      <c r="B50" s="604">
        <v>8</v>
      </c>
      <c r="C50" s="604">
        <v>125</v>
      </c>
      <c r="D50" s="604">
        <v>5</v>
      </c>
      <c r="E50" s="604">
        <v>8</v>
      </c>
      <c r="F50" s="604">
        <v>7</v>
      </c>
      <c r="G50" s="604">
        <v>20</v>
      </c>
      <c r="H50" s="604">
        <v>145</v>
      </c>
      <c r="I50" s="614">
        <v>18.125</v>
      </c>
    </row>
    <row r="51" spans="1:9" s="347" customFormat="1" ht="15.75" x14ac:dyDescent="0.25">
      <c r="A51" s="379" t="s">
        <v>225</v>
      </c>
      <c r="B51" s="609">
        <v>5</v>
      </c>
      <c r="C51" s="609">
        <v>349</v>
      </c>
      <c r="D51" s="609">
        <v>10</v>
      </c>
      <c r="E51" s="609">
        <v>11</v>
      </c>
      <c r="F51" s="609">
        <v>4</v>
      </c>
      <c r="G51" s="609">
        <v>25</v>
      </c>
      <c r="H51" s="609">
        <v>374</v>
      </c>
      <c r="I51" s="612">
        <v>74.8</v>
      </c>
    </row>
    <row r="52" spans="1:9" ht="15.75" thickBot="1" x14ac:dyDescent="0.25">
      <c r="A52" s="391" t="s">
        <v>225</v>
      </c>
      <c r="B52" s="604">
        <v>5</v>
      </c>
      <c r="C52" s="604">
        <v>349</v>
      </c>
      <c r="D52" s="604">
        <v>10</v>
      </c>
      <c r="E52" s="604">
        <v>11</v>
      </c>
      <c r="F52" s="604">
        <v>4</v>
      </c>
      <c r="G52" s="604">
        <v>25</v>
      </c>
      <c r="H52" s="604">
        <v>374</v>
      </c>
      <c r="I52" s="614">
        <v>74.8</v>
      </c>
    </row>
    <row r="53" spans="1:9" s="347" customFormat="1" ht="15.75" x14ac:dyDescent="0.25">
      <c r="A53" s="379" t="s">
        <v>313</v>
      </c>
      <c r="B53" s="609">
        <v>4</v>
      </c>
      <c r="C53" s="609">
        <v>383</v>
      </c>
      <c r="D53" s="609">
        <v>8</v>
      </c>
      <c r="E53" s="609">
        <v>12</v>
      </c>
      <c r="F53" s="609">
        <v>9</v>
      </c>
      <c r="G53" s="609">
        <v>29</v>
      </c>
      <c r="H53" s="609">
        <v>412</v>
      </c>
      <c r="I53" s="612">
        <v>103</v>
      </c>
    </row>
    <row r="54" spans="1:9" ht="15.75" thickBot="1" x14ac:dyDescent="0.25">
      <c r="A54" s="391" t="s">
        <v>313</v>
      </c>
      <c r="B54" s="604">
        <v>4</v>
      </c>
      <c r="C54" s="604">
        <v>383</v>
      </c>
      <c r="D54" s="604">
        <v>8</v>
      </c>
      <c r="E54" s="604">
        <v>12</v>
      </c>
      <c r="F54" s="604">
        <v>9</v>
      </c>
      <c r="G54" s="604">
        <v>29</v>
      </c>
      <c r="H54" s="604">
        <v>412</v>
      </c>
      <c r="I54" s="614">
        <v>103</v>
      </c>
    </row>
    <row r="55" spans="1:9" s="347" customFormat="1" ht="15.75" x14ac:dyDescent="0.25">
      <c r="A55" s="379" t="s">
        <v>314</v>
      </c>
      <c r="B55" s="609">
        <v>12</v>
      </c>
      <c r="C55" s="609">
        <v>339</v>
      </c>
      <c r="D55" s="609">
        <v>1</v>
      </c>
      <c r="E55" s="609">
        <v>27</v>
      </c>
      <c r="F55" s="609">
        <v>0</v>
      </c>
      <c r="G55" s="609">
        <v>28</v>
      </c>
      <c r="H55" s="609">
        <v>367</v>
      </c>
      <c r="I55" s="612">
        <v>30.583333333333332</v>
      </c>
    </row>
    <row r="56" spans="1:9" x14ac:dyDescent="0.2">
      <c r="A56" s="365" t="s">
        <v>248</v>
      </c>
      <c r="B56" s="603">
        <v>5</v>
      </c>
      <c r="C56" s="603">
        <v>214</v>
      </c>
      <c r="D56" s="603">
        <v>1</v>
      </c>
      <c r="E56" s="603">
        <v>10</v>
      </c>
      <c r="F56" s="603">
        <v>0</v>
      </c>
      <c r="G56" s="603">
        <v>11</v>
      </c>
      <c r="H56" s="603">
        <v>225</v>
      </c>
      <c r="I56" s="613">
        <v>45</v>
      </c>
    </row>
    <row r="57" spans="1:9" ht="15.75" thickBot="1" x14ac:dyDescent="0.25">
      <c r="A57" s="365" t="s">
        <v>287</v>
      </c>
      <c r="B57" s="604">
        <v>7</v>
      </c>
      <c r="C57" s="604">
        <v>125</v>
      </c>
      <c r="D57" s="604">
        <v>0</v>
      </c>
      <c r="E57" s="604">
        <v>17</v>
      </c>
      <c r="F57" s="604">
        <v>0</v>
      </c>
      <c r="G57" s="604">
        <v>17</v>
      </c>
      <c r="H57" s="604">
        <v>142</v>
      </c>
      <c r="I57" s="614">
        <v>20.285714285714285</v>
      </c>
    </row>
    <row r="58" spans="1:9" ht="16.5" thickTop="1" x14ac:dyDescent="0.25">
      <c r="A58" s="607" t="s">
        <v>5</v>
      </c>
      <c r="B58" s="608">
        <v>199</v>
      </c>
      <c r="C58" s="608">
        <v>6728</v>
      </c>
      <c r="D58" s="608">
        <v>142</v>
      </c>
      <c r="E58" s="608">
        <v>395</v>
      </c>
      <c r="F58" s="608">
        <v>257</v>
      </c>
      <c r="G58" s="608">
        <v>794</v>
      </c>
      <c r="H58" s="608">
        <v>7522</v>
      </c>
      <c r="I58" s="611">
        <v>37.798994974874368</v>
      </c>
    </row>
  </sheetData>
  <sheetProtection password="C6D6" sheet="1" objects="1" scenarios="1"/>
  <mergeCells count="6">
    <mergeCell ref="I5:I6"/>
    <mergeCell ref="B5:B6"/>
    <mergeCell ref="C5:C6"/>
    <mergeCell ref="D5:F5"/>
    <mergeCell ref="G5:G6"/>
    <mergeCell ref="H5:H6"/>
  </mergeCells>
  <hyperlinks>
    <hyperlink ref="A2" location="Contents!A1" display="Back to contents"/>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C57"/>
  <sheetViews>
    <sheetView showGridLines="0" workbookViewId="0">
      <pane ySplit="5" topLeftCell="A6" activePane="bottomLeft" state="frozen"/>
      <selection pane="bottomLeft"/>
    </sheetView>
  </sheetViews>
  <sheetFormatPr defaultRowHeight="15" x14ac:dyDescent="0.2"/>
  <cols>
    <col min="1" max="1" width="25.109375" customWidth="1"/>
    <col min="2" max="2" width="15" style="98" customWidth="1"/>
    <col min="3" max="3" width="12.5546875" style="98" customWidth="1"/>
  </cols>
  <sheetData>
    <row r="1" spans="1:3" ht="15.75" x14ac:dyDescent="0.25">
      <c r="A1" s="233" t="s">
        <v>212</v>
      </c>
    </row>
    <row r="2" spans="1:3" x14ac:dyDescent="0.2">
      <c r="A2" s="9" t="s">
        <v>31</v>
      </c>
    </row>
    <row r="4" spans="1:3" ht="18" customHeight="1" x14ac:dyDescent="0.25">
      <c r="A4" s="596" t="s">
        <v>316</v>
      </c>
      <c r="B4" s="906" t="s">
        <v>210</v>
      </c>
      <c r="C4" s="906" t="s">
        <v>211</v>
      </c>
    </row>
    <row r="5" spans="1:3" ht="15.75" thickBot="1" x14ac:dyDescent="0.25">
      <c r="A5" s="378" t="s">
        <v>255</v>
      </c>
      <c r="B5" s="907"/>
      <c r="C5" s="907"/>
    </row>
    <row r="6" spans="1:3" ht="15.75" x14ac:dyDescent="0.25">
      <c r="A6" s="595" t="s">
        <v>311</v>
      </c>
      <c r="B6" s="597">
        <v>20</v>
      </c>
      <c r="C6" s="597">
        <v>8</v>
      </c>
    </row>
    <row r="7" spans="1:3" x14ac:dyDescent="0.2">
      <c r="A7" s="349" t="s">
        <v>315</v>
      </c>
      <c r="B7" s="598">
        <v>8</v>
      </c>
      <c r="C7" s="598">
        <v>1</v>
      </c>
    </row>
    <row r="8" spans="1:3" x14ac:dyDescent="0.2">
      <c r="A8" s="358" t="s">
        <v>226</v>
      </c>
      <c r="B8" s="598">
        <v>8</v>
      </c>
      <c r="C8" s="598">
        <v>4</v>
      </c>
    </row>
    <row r="9" spans="1:3" ht="15.75" thickBot="1" x14ac:dyDescent="0.25">
      <c r="A9" s="391" t="s">
        <v>227</v>
      </c>
      <c r="B9" s="599">
        <v>4</v>
      </c>
      <c r="C9" s="599">
        <v>3</v>
      </c>
    </row>
    <row r="10" spans="1:3" ht="15.75" x14ac:dyDescent="0.25">
      <c r="A10" s="379" t="s">
        <v>310</v>
      </c>
      <c r="B10" s="600">
        <v>22</v>
      </c>
      <c r="C10" s="600">
        <v>8</v>
      </c>
    </row>
    <row r="11" spans="1:3" x14ac:dyDescent="0.2">
      <c r="A11" s="358" t="s">
        <v>245</v>
      </c>
      <c r="B11" s="598">
        <v>16</v>
      </c>
      <c r="C11" s="598">
        <v>3</v>
      </c>
    </row>
    <row r="12" spans="1:3" ht="15.75" thickBot="1" x14ac:dyDescent="0.25">
      <c r="A12" s="391" t="s">
        <v>257</v>
      </c>
      <c r="B12" s="599">
        <v>6</v>
      </c>
      <c r="C12" s="599">
        <v>5</v>
      </c>
    </row>
    <row r="13" spans="1:3" ht="15.75" x14ac:dyDescent="0.25">
      <c r="A13" s="379" t="s">
        <v>16</v>
      </c>
      <c r="B13" s="600">
        <v>78</v>
      </c>
      <c r="C13" s="600">
        <v>21</v>
      </c>
    </row>
    <row r="14" spans="1:3" x14ac:dyDescent="0.2">
      <c r="A14" s="358" t="s">
        <v>249</v>
      </c>
      <c r="B14" s="598">
        <v>22</v>
      </c>
      <c r="C14" s="598">
        <v>3</v>
      </c>
    </row>
    <row r="15" spans="1:3" x14ac:dyDescent="0.2">
      <c r="A15" s="358" t="s">
        <v>246</v>
      </c>
      <c r="B15" s="598">
        <v>32</v>
      </c>
      <c r="C15" s="598">
        <v>14</v>
      </c>
    </row>
    <row r="16" spans="1:3" x14ac:dyDescent="0.2">
      <c r="A16" s="358" t="s">
        <v>247</v>
      </c>
      <c r="B16" s="598">
        <v>5</v>
      </c>
      <c r="C16" s="598">
        <v>3</v>
      </c>
    </row>
    <row r="17" spans="1:3" ht="15.75" thickBot="1" x14ac:dyDescent="0.25">
      <c r="A17" s="391" t="s">
        <v>250</v>
      </c>
      <c r="B17" s="599">
        <v>19</v>
      </c>
      <c r="C17" s="599">
        <v>1</v>
      </c>
    </row>
    <row r="18" spans="1:3" ht="15.75" x14ac:dyDescent="0.25">
      <c r="A18" s="379" t="s">
        <v>6</v>
      </c>
      <c r="B18" s="600">
        <v>82</v>
      </c>
      <c r="C18" s="600">
        <v>17</v>
      </c>
    </row>
    <row r="19" spans="1:3" x14ac:dyDescent="0.2">
      <c r="A19" s="358" t="s">
        <v>215</v>
      </c>
      <c r="B19" s="598">
        <v>7</v>
      </c>
      <c r="C19" s="598">
        <v>3</v>
      </c>
    </row>
    <row r="20" spans="1:3" x14ac:dyDescent="0.2">
      <c r="A20" s="358" t="s">
        <v>218</v>
      </c>
      <c r="B20" s="598">
        <v>19</v>
      </c>
      <c r="C20" s="598">
        <v>4</v>
      </c>
    </row>
    <row r="21" spans="1:3" x14ac:dyDescent="0.2">
      <c r="A21" s="358" t="s">
        <v>216</v>
      </c>
      <c r="B21" s="598">
        <v>12</v>
      </c>
      <c r="C21" s="598">
        <v>2</v>
      </c>
    </row>
    <row r="22" spans="1:3" x14ac:dyDescent="0.2">
      <c r="A22" s="358" t="s">
        <v>217</v>
      </c>
      <c r="B22" s="598">
        <v>20</v>
      </c>
      <c r="C22" s="598">
        <v>3</v>
      </c>
    </row>
    <row r="23" spans="1:3" ht="15.75" thickBot="1" x14ac:dyDescent="0.25">
      <c r="A23" s="391" t="s">
        <v>214</v>
      </c>
      <c r="B23" s="599">
        <v>24</v>
      </c>
      <c r="C23" s="599">
        <v>5</v>
      </c>
    </row>
    <row r="24" spans="1:3" ht="15.75" x14ac:dyDescent="0.25">
      <c r="A24" s="379" t="s">
        <v>7</v>
      </c>
      <c r="B24" s="600">
        <v>98</v>
      </c>
      <c r="C24" s="600">
        <v>20</v>
      </c>
    </row>
    <row r="25" spans="1:3" x14ac:dyDescent="0.2">
      <c r="A25" s="358" t="s">
        <v>222</v>
      </c>
      <c r="B25" s="598">
        <v>18</v>
      </c>
      <c r="C25" s="598">
        <v>3</v>
      </c>
    </row>
    <row r="26" spans="1:3" x14ac:dyDescent="0.2">
      <c r="A26" s="358" t="s">
        <v>220</v>
      </c>
      <c r="B26" s="598">
        <v>1</v>
      </c>
      <c r="C26" s="598">
        <v>1</v>
      </c>
    </row>
    <row r="27" spans="1:3" x14ac:dyDescent="0.2">
      <c r="A27" s="358" t="s">
        <v>219</v>
      </c>
      <c r="B27" s="598">
        <v>34</v>
      </c>
      <c r="C27" s="598">
        <v>7</v>
      </c>
    </row>
    <row r="28" spans="1:3" x14ac:dyDescent="0.2">
      <c r="A28" s="358" t="s">
        <v>221</v>
      </c>
      <c r="B28" s="598">
        <v>18</v>
      </c>
      <c r="C28" s="598">
        <v>3</v>
      </c>
    </row>
    <row r="29" spans="1:3" ht="15.75" thickBot="1" x14ac:dyDescent="0.25">
      <c r="A29" s="391" t="s">
        <v>223</v>
      </c>
      <c r="B29" s="599">
        <v>27</v>
      </c>
      <c r="C29" s="599">
        <v>6</v>
      </c>
    </row>
    <row r="30" spans="1:3" ht="15.75" x14ac:dyDescent="0.25">
      <c r="A30" s="379" t="s">
        <v>11</v>
      </c>
      <c r="B30" s="600">
        <v>102</v>
      </c>
      <c r="C30" s="600">
        <v>27</v>
      </c>
    </row>
    <row r="31" spans="1:3" x14ac:dyDescent="0.2">
      <c r="A31" s="358" t="s">
        <v>230</v>
      </c>
      <c r="B31" s="598">
        <v>5</v>
      </c>
      <c r="C31" s="598">
        <v>1</v>
      </c>
    </row>
    <row r="32" spans="1:3" x14ac:dyDescent="0.2">
      <c r="A32" s="358" t="s">
        <v>233</v>
      </c>
      <c r="B32" s="598">
        <v>17</v>
      </c>
      <c r="C32" s="598">
        <v>6</v>
      </c>
    </row>
    <row r="33" spans="1:3" x14ac:dyDescent="0.2">
      <c r="A33" s="358" t="s">
        <v>231</v>
      </c>
      <c r="B33" s="598">
        <v>10</v>
      </c>
      <c r="C33" s="598">
        <v>3</v>
      </c>
    </row>
    <row r="34" spans="1:3" x14ac:dyDescent="0.2">
      <c r="A34" s="358" t="s">
        <v>235</v>
      </c>
      <c r="B34" s="598">
        <v>5</v>
      </c>
      <c r="C34" s="598">
        <v>3</v>
      </c>
    </row>
    <row r="35" spans="1:3" x14ac:dyDescent="0.2">
      <c r="A35" s="358" t="s">
        <v>234</v>
      </c>
      <c r="B35" s="598">
        <v>22</v>
      </c>
      <c r="C35" s="598">
        <v>6</v>
      </c>
    </row>
    <row r="36" spans="1:3" x14ac:dyDescent="0.2">
      <c r="A36" s="358" t="s">
        <v>228</v>
      </c>
      <c r="B36" s="598">
        <v>13</v>
      </c>
      <c r="C36" s="598">
        <v>4</v>
      </c>
    </row>
    <row r="37" spans="1:3" x14ac:dyDescent="0.2">
      <c r="A37" s="358" t="s">
        <v>232</v>
      </c>
      <c r="B37" s="598">
        <v>27</v>
      </c>
      <c r="C37" s="598">
        <v>3</v>
      </c>
    </row>
    <row r="38" spans="1:3" ht="15.75" thickBot="1" x14ac:dyDescent="0.25">
      <c r="A38" s="391" t="s">
        <v>229</v>
      </c>
      <c r="B38" s="599">
        <v>3</v>
      </c>
      <c r="C38" s="599">
        <v>1</v>
      </c>
    </row>
    <row r="39" spans="1:3" ht="15.75" x14ac:dyDescent="0.25">
      <c r="A39" s="379" t="s">
        <v>12</v>
      </c>
      <c r="B39" s="600">
        <v>32</v>
      </c>
      <c r="C39" s="600">
        <v>10</v>
      </c>
    </row>
    <row r="40" spans="1:3" x14ac:dyDescent="0.2">
      <c r="A40" s="358" t="s">
        <v>243</v>
      </c>
      <c r="B40" s="598">
        <v>17</v>
      </c>
      <c r="C40" s="598">
        <v>4</v>
      </c>
    </row>
    <row r="41" spans="1:3" x14ac:dyDescent="0.2">
      <c r="A41" s="358" t="s">
        <v>239</v>
      </c>
      <c r="B41" s="598">
        <v>12</v>
      </c>
      <c r="C41" s="598">
        <v>4</v>
      </c>
    </row>
    <row r="42" spans="1:3" ht="15.75" thickBot="1" x14ac:dyDescent="0.25">
      <c r="A42" s="391" t="s">
        <v>242</v>
      </c>
      <c r="B42" s="599">
        <v>3</v>
      </c>
      <c r="C42" s="599">
        <v>2</v>
      </c>
    </row>
    <row r="43" spans="1:3" ht="15.75" x14ac:dyDescent="0.25">
      <c r="A43" s="379" t="s">
        <v>13</v>
      </c>
      <c r="B43" s="600">
        <v>76</v>
      </c>
      <c r="C43" s="600">
        <v>20</v>
      </c>
    </row>
    <row r="44" spans="1:3" x14ac:dyDescent="0.2">
      <c r="A44" s="358" t="s">
        <v>240</v>
      </c>
      <c r="B44" s="598">
        <v>22</v>
      </c>
      <c r="C44" s="598">
        <v>4</v>
      </c>
    </row>
    <row r="45" spans="1:3" x14ac:dyDescent="0.2">
      <c r="A45" s="358" t="s">
        <v>237</v>
      </c>
      <c r="B45" s="598">
        <v>20</v>
      </c>
      <c r="C45" s="598">
        <v>5</v>
      </c>
    </row>
    <row r="46" spans="1:3" x14ac:dyDescent="0.2">
      <c r="A46" s="358" t="s">
        <v>241</v>
      </c>
      <c r="B46" s="598">
        <v>20</v>
      </c>
      <c r="C46" s="598">
        <v>7</v>
      </c>
    </row>
    <row r="47" spans="1:3" ht="15.75" thickBot="1" x14ac:dyDescent="0.25">
      <c r="A47" s="391" t="s">
        <v>236</v>
      </c>
      <c r="B47" s="601">
        <v>14</v>
      </c>
      <c r="C47" s="601">
        <v>4</v>
      </c>
    </row>
    <row r="48" spans="1:3" ht="15.75" x14ac:dyDescent="0.25">
      <c r="A48" s="379" t="s">
        <v>312</v>
      </c>
      <c r="B48" s="600">
        <v>23</v>
      </c>
      <c r="C48" s="600">
        <v>9</v>
      </c>
    </row>
    <row r="49" spans="1:3" ht="15.75" thickBot="1" x14ac:dyDescent="0.25">
      <c r="A49" s="391" t="s">
        <v>238</v>
      </c>
      <c r="B49" s="601">
        <v>23</v>
      </c>
      <c r="C49" s="601">
        <v>9</v>
      </c>
    </row>
    <row r="50" spans="1:3" ht="15.75" x14ac:dyDescent="0.25">
      <c r="A50" s="379" t="s">
        <v>225</v>
      </c>
      <c r="B50" s="600">
        <v>32</v>
      </c>
      <c r="C50" s="600">
        <v>5</v>
      </c>
    </row>
    <row r="51" spans="1:3" ht="15.75" thickBot="1" x14ac:dyDescent="0.25">
      <c r="A51" s="391" t="s">
        <v>225</v>
      </c>
      <c r="B51" s="601">
        <v>32</v>
      </c>
      <c r="C51" s="601">
        <v>5</v>
      </c>
    </row>
    <row r="52" spans="1:3" ht="15.75" x14ac:dyDescent="0.25">
      <c r="A52" s="379" t="s">
        <v>313</v>
      </c>
      <c r="B52" s="600">
        <v>38</v>
      </c>
      <c r="C52" s="600">
        <v>7</v>
      </c>
    </row>
    <row r="53" spans="1:3" ht="15.75" thickBot="1" x14ac:dyDescent="0.25">
      <c r="A53" s="391" t="s">
        <v>313</v>
      </c>
      <c r="B53" s="601">
        <v>38</v>
      </c>
      <c r="C53" s="601">
        <v>7</v>
      </c>
    </row>
    <row r="54" spans="1:3" ht="15.75" x14ac:dyDescent="0.25">
      <c r="A54" s="379" t="s">
        <v>314</v>
      </c>
      <c r="B54" s="600">
        <v>40</v>
      </c>
      <c r="C54" s="600">
        <v>14</v>
      </c>
    </row>
    <row r="55" spans="1:3" x14ac:dyDescent="0.2">
      <c r="A55" s="365" t="s">
        <v>248</v>
      </c>
      <c r="B55" s="598">
        <v>14</v>
      </c>
      <c r="C55" s="598">
        <v>6</v>
      </c>
    </row>
    <row r="56" spans="1:3" ht="15.75" thickBot="1" x14ac:dyDescent="0.25">
      <c r="A56" s="358" t="s">
        <v>287</v>
      </c>
      <c r="B56" s="601">
        <v>26</v>
      </c>
      <c r="C56" s="601">
        <v>8</v>
      </c>
    </row>
    <row r="57" spans="1:3" ht="16.5" thickBot="1" x14ac:dyDescent="0.3">
      <c r="A57" s="371" t="s">
        <v>5</v>
      </c>
      <c r="B57" s="376">
        <v>643</v>
      </c>
      <c r="C57" s="376">
        <v>166</v>
      </c>
    </row>
  </sheetData>
  <sheetProtection password="C6D6" sheet="1" objects="1" scenarios="1"/>
  <mergeCells count="2">
    <mergeCell ref="B4:B5"/>
    <mergeCell ref="C4:C5"/>
  </mergeCells>
  <hyperlinks>
    <hyperlink ref="A2" location="Contents!A1" display="Back to contents"/>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5"/>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2.75" x14ac:dyDescent="0.2"/>
  <cols>
    <col min="1" max="2" width="23.5546875" style="634" customWidth="1"/>
    <col min="3" max="3" width="25.33203125" style="634" customWidth="1"/>
    <col min="4" max="7" width="10.77734375" style="641" customWidth="1"/>
    <col min="8" max="16384" width="8.88671875" style="634"/>
  </cols>
  <sheetData>
    <row r="1" spans="1:7" ht="15.75" x14ac:dyDescent="0.25">
      <c r="A1" s="646" t="s">
        <v>490</v>
      </c>
      <c r="B1" s="646"/>
    </row>
    <row r="2" spans="1:7" ht="14.25" x14ac:dyDescent="0.2">
      <c r="A2" s="9" t="s">
        <v>31</v>
      </c>
      <c r="B2" s="9"/>
    </row>
    <row r="4" spans="1:7" ht="15.75" customHeight="1" x14ac:dyDescent="0.2">
      <c r="A4" s="911" t="s">
        <v>316</v>
      </c>
      <c r="B4" s="911" t="s">
        <v>485</v>
      </c>
      <c r="C4" s="917" t="s">
        <v>152</v>
      </c>
      <c r="D4" s="919" t="s">
        <v>486</v>
      </c>
      <c r="E4" s="919" t="s">
        <v>487</v>
      </c>
      <c r="F4" s="919" t="s">
        <v>488</v>
      </c>
      <c r="G4" s="919" t="s">
        <v>489</v>
      </c>
    </row>
    <row r="5" spans="1:7" ht="47.25" customHeight="1" thickBot="1" x14ac:dyDescent="0.25">
      <c r="A5" s="912"/>
      <c r="B5" s="912"/>
      <c r="C5" s="918"/>
      <c r="D5" s="920"/>
      <c r="E5" s="920"/>
      <c r="F5" s="920"/>
      <c r="G5" s="920"/>
    </row>
    <row r="6" spans="1:7" ht="13.5" customHeight="1" thickTop="1" x14ac:dyDescent="0.2">
      <c r="A6" s="908" t="s">
        <v>9</v>
      </c>
      <c r="B6" s="913" t="s">
        <v>224</v>
      </c>
      <c r="C6" s="654" t="s">
        <v>156</v>
      </c>
      <c r="D6" s="666">
        <v>3.5687500000000001</v>
      </c>
      <c r="E6" s="666"/>
      <c r="F6" s="666">
        <v>31.5</v>
      </c>
      <c r="G6" s="667">
        <v>3.75</v>
      </c>
    </row>
    <row r="7" spans="1:7" ht="13.5" customHeight="1" x14ac:dyDescent="0.2">
      <c r="A7" s="909"/>
      <c r="B7" s="914"/>
      <c r="C7" s="648" t="s">
        <v>70</v>
      </c>
      <c r="D7" s="656">
        <v>5</v>
      </c>
      <c r="E7" s="656"/>
      <c r="F7" s="656">
        <v>40</v>
      </c>
      <c r="G7" s="657">
        <v>5</v>
      </c>
    </row>
    <row r="8" spans="1:7" ht="14.25" x14ac:dyDescent="0.2">
      <c r="A8" s="909"/>
      <c r="B8" s="914"/>
      <c r="C8" s="648" t="s">
        <v>71</v>
      </c>
      <c r="D8" s="656">
        <v>3.7</v>
      </c>
      <c r="E8" s="656"/>
      <c r="F8" s="656">
        <v>28</v>
      </c>
      <c r="G8" s="657">
        <v>3.6</v>
      </c>
    </row>
    <row r="9" spans="1:7" ht="14.25" x14ac:dyDescent="0.2">
      <c r="A9" s="909"/>
      <c r="B9" s="914"/>
      <c r="C9" s="648" t="s">
        <v>484</v>
      </c>
      <c r="D9" s="656"/>
      <c r="E9" s="656">
        <v>14.85</v>
      </c>
      <c r="F9" s="656"/>
      <c r="G9" s="657">
        <v>3.7124999999999999</v>
      </c>
    </row>
    <row r="10" spans="1:7" ht="15" thickBot="1" x14ac:dyDescent="0.25">
      <c r="A10" s="909"/>
      <c r="B10" s="915"/>
      <c r="C10" s="652" t="s">
        <v>77</v>
      </c>
      <c r="D10" s="658">
        <v>3.7</v>
      </c>
      <c r="E10" s="658"/>
      <c r="F10" s="658"/>
      <c r="G10" s="659">
        <v>3.7</v>
      </c>
    </row>
    <row r="11" spans="1:7" ht="13.5" customHeight="1" x14ac:dyDescent="0.2">
      <c r="A11" s="909"/>
      <c r="B11" s="916" t="s">
        <v>226</v>
      </c>
      <c r="C11" s="653" t="s">
        <v>156</v>
      </c>
      <c r="D11" s="660">
        <v>3.6</v>
      </c>
      <c r="E11" s="660">
        <v>5.5</v>
      </c>
      <c r="F11" s="660">
        <v>26</v>
      </c>
      <c r="G11" s="661">
        <v>2.74</v>
      </c>
    </row>
    <row r="12" spans="1:7" ht="13.5" customHeight="1" x14ac:dyDescent="0.2">
      <c r="A12" s="909"/>
      <c r="B12" s="914"/>
      <c r="C12" s="648" t="s">
        <v>70</v>
      </c>
      <c r="D12" s="656">
        <v>4.2550000000000008</v>
      </c>
      <c r="E12" s="656">
        <v>20.8</v>
      </c>
      <c r="F12" s="656">
        <v>39.47</v>
      </c>
      <c r="G12" s="657">
        <v>4.8</v>
      </c>
    </row>
    <row r="13" spans="1:7" ht="14.25" x14ac:dyDescent="0.2">
      <c r="A13" s="909"/>
      <c r="B13" s="914"/>
      <c r="C13" s="648" t="s">
        <v>77</v>
      </c>
      <c r="D13" s="656"/>
      <c r="E13" s="656">
        <v>3.5</v>
      </c>
      <c r="F13" s="656"/>
      <c r="G13" s="657">
        <v>2.3332999999999999</v>
      </c>
    </row>
    <row r="14" spans="1:7" ht="15" thickBot="1" x14ac:dyDescent="0.25">
      <c r="A14" s="909"/>
      <c r="B14" s="915"/>
      <c r="C14" s="652" t="s">
        <v>78</v>
      </c>
      <c r="D14" s="658">
        <v>3.55</v>
      </c>
      <c r="E14" s="658">
        <v>8</v>
      </c>
      <c r="F14" s="658"/>
      <c r="G14" s="659">
        <v>5.55</v>
      </c>
    </row>
    <row r="15" spans="1:7" ht="13.5" customHeight="1" x14ac:dyDescent="0.2">
      <c r="A15" s="909"/>
      <c r="B15" s="914" t="s">
        <v>227</v>
      </c>
      <c r="C15" s="651" t="s">
        <v>156</v>
      </c>
      <c r="D15" s="662">
        <v>4</v>
      </c>
      <c r="E15" s="662">
        <v>20</v>
      </c>
      <c r="F15" s="662">
        <v>27</v>
      </c>
      <c r="G15" s="663">
        <v>4.125</v>
      </c>
    </row>
    <row r="16" spans="1:7" ht="13.5" customHeight="1" x14ac:dyDescent="0.2">
      <c r="A16" s="909"/>
      <c r="B16" s="914"/>
      <c r="C16" s="648" t="s">
        <v>70</v>
      </c>
      <c r="D16" s="656"/>
      <c r="E16" s="656">
        <v>13</v>
      </c>
      <c r="F16" s="656"/>
      <c r="G16" s="657">
        <v>3.25</v>
      </c>
    </row>
    <row r="17" spans="1:7" ht="14.25" x14ac:dyDescent="0.2">
      <c r="A17" s="909"/>
      <c r="B17" s="914"/>
      <c r="C17" s="648" t="s">
        <v>77</v>
      </c>
      <c r="D17" s="656">
        <v>3.75</v>
      </c>
      <c r="E17" s="656"/>
      <c r="F17" s="656"/>
      <c r="G17" s="657">
        <v>3.75</v>
      </c>
    </row>
    <row r="18" spans="1:7" ht="15" thickBot="1" x14ac:dyDescent="0.25">
      <c r="A18" s="910"/>
      <c r="B18" s="921"/>
      <c r="C18" s="655" t="s">
        <v>78</v>
      </c>
      <c r="D18" s="664"/>
      <c r="E18" s="664">
        <v>11.5</v>
      </c>
      <c r="F18" s="664">
        <v>25</v>
      </c>
      <c r="G18" s="665">
        <v>3</v>
      </c>
    </row>
    <row r="19" spans="1:7" ht="13.5" customHeight="1" thickTop="1" x14ac:dyDescent="0.2">
      <c r="A19" s="908" t="s">
        <v>15</v>
      </c>
      <c r="B19" s="913" t="s">
        <v>245</v>
      </c>
      <c r="C19" s="654" t="s">
        <v>156</v>
      </c>
      <c r="D19" s="666">
        <v>4.4850000000000003</v>
      </c>
      <c r="E19" s="666">
        <v>10</v>
      </c>
      <c r="F19" s="666">
        <v>38.611111111111114</v>
      </c>
      <c r="G19" s="667">
        <v>3.94</v>
      </c>
    </row>
    <row r="20" spans="1:7" ht="13.5" customHeight="1" x14ac:dyDescent="0.2">
      <c r="A20" s="909"/>
      <c r="B20" s="914"/>
      <c r="C20" s="648" t="s">
        <v>70</v>
      </c>
      <c r="D20" s="656">
        <v>5.5</v>
      </c>
      <c r="E20" s="656"/>
      <c r="F20" s="656">
        <v>45</v>
      </c>
      <c r="G20" s="657">
        <v>5.56</v>
      </c>
    </row>
    <row r="21" spans="1:7" ht="14.25" x14ac:dyDescent="0.2">
      <c r="A21" s="909"/>
      <c r="B21" s="914"/>
      <c r="C21" s="648" t="s">
        <v>71</v>
      </c>
      <c r="D21" s="656"/>
      <c r="E21" s="656">
        <v>10</v>
      </c>
      <c r="F21" s="656">
        <v>23.5</v>
      </c>
      <c r="G21" s="657">
        <v>2.72</v>
      </c>
    </row>
    <row r="22" spans="1:7" ht="14.25" x14ac:dyDescent="0.2">
      <c r="A22" s="909"/>
      <c r="B22" s="914"/>
      <c r="C22" s="648" t="s">
        <v>77</v>
      </c>
      <c r="D22" s="656">
        <v>4.5</v>
      </c>
      <c r="E22" s="656"/>
      <c r="F22" s="656"/>
      <c r="G22" s="657">
        <v>4.5</v>
      </c>
    </row>
    <row r="23" spans="1:7" ht="15" thickBot="1" x14ac:dyDescent="0.25">
      <c r="A23" s="909"/>
      <c r="B23" s="915"/>
      <c r="C23" s="652" t="s">
        <v>79</v>
      </c>
      <c r="D23" s="658">
        <v>5</v>
      </c>
      <c r="E23" s="658">
        <v>10</v>
      </c>
      <c r="F23" s="658">
        <v>15</v>
      </c>
      <c r="G23" s="659">
        <v>3.125</v>
      </c>
    </row>
    <row r="24" spans="1:7" ht="13.5" customHeight="1" x14ac:dyDescent="0.2">
      <c r="A24" s="909"/>
      <c r="B24" s="914" t="s">
        <v>244</v>
      </c>
      <c r="C24" s="651" t="s">
        <v>156</v>
      </c>
      <c r="D24" s="662">
        <v>4.625</v>
      </c>
      <c r="E24" s="662">
        <v>10</v>
      </c>
      <c r="F24" s="662">
        <v>40</v>
      </c>
      <c r="G24" s="663">
        <v>4.04</v>
      </c>
    </row>
    <row r="25" spans="1:7" ht="13.5" customHeight="1" x14ac:dyDescent="0.2">
      <c r="A25" s="909"/>
      <c r="B25" s="914"/>
      <c r="C25" s="648" t="s">
        <v>70</v>
      </c>
      <c r="D25" s="656">
        <v>5.6999999999999993</v>
      </c>
      <c r="E25" s="656">
        <v>31.16</v>
      </c>
      <c r="F25" s="656">
        <v>51.260000000000005</v>
      </c>
      <c r="G25" s="657">
        <v>6.63</v>
      </c>
    </row>
    <row r="26" spans="1:7" ht="14.25" x14ac:dyDescent="0.2">
      <c r="A26" s="909"/>
      <c r="B26" s="914"/>
      <c r="C26" s="648" t="s">
        <v>71</v>
      </c>
      <c r="D26" s="656"/>
      <c r="E26" s="656"/>
      <c r="F26" s="656">
        <v>29.324999999999999</v>
      </c>
      <c r="G26" s="657">
        <v>3.67</v>
      </c>
    </row>
    <row r="27" spans="1:7" ht="14.25" x14ac:dyDescent="0.2">
      <c r="A27" s="909"/>
      <c r="B27" s="914"/>
      <c r="C27" s="648" t="s">
        <v>77</v>
      </c>
      <c r="D27" s="656">
        <v>6</v>
      </c>
      <c r="E27" s="656">
        <v>7.23</v>
      </c>
      <c r="F27" s="656"/>
      <c r="G27" s="657">
        <v>5.41</v>
      </c>
    </row>
    <row r="28" spans="1:7" ht="15" thickBot="1" x14ac:dyDescent="0.25">
      <c r="A28" s="910"/>
      <c r="B28" s="921"/>
      <c r="C28" s="655" t="s">
        <v>78</v>
      </c>
      <c r="D28" s="664">
        <v>4.8000000000000007</v>
      </c>
      <c r="E28" s="664">
        <v>14.3</v>
      </c>
      <c r="F28" s="664"/>
      <c r="G28" s="665">
        <v>4.1900000000000004</v>
      </c>
    </row>
    <row r="29" spans="1:7" ht="13.5" customHeight="1" thickTop="1" x14ac:dyDescent="0.2">
      <c r="A29" s="908" t="s">
        <v>16</v>
      </c>
      <c r="B29" s="913" t="s">
        <v>249</v>
      </c>
      <c r="C29" s="654" t="s">
        <v>156</v>
      </c>
      <c r="D29" s="666">
        <v>4.1833333333333336</v>
      </c>
      <c r="E29" s="666">
        <v>20</v>
      </c>
      <c r="F29" s="666">
        <v>34</v>
      </c>
      <c r="G29" s="667">
        <v>4.4800000000000004</v>
      </c>
    </row>
    <row r="30" spans="1:7" ht="13.5" customHeight="1" x14ac:dyDescent="0.2">
      <c r="A30" s="909"/>
      <c r="B30" s="914"/>
      <c r="C30" s="648" t="s">
        <v>70</v>
      </c>
      <c r="D30" s="656">
        <v>5.39</v>
      </c>
      <c r="E30" s="656">
        <v>30.455000000000002</v>
      </c>
      <c r="F30" s="656">
        <v>38.440000000000005</v>
      </c>
      <c r="G30" s="657">
        <v>5.94</v>
      </c>
    </row>
    <row r="31" spans="1:7" ht="14.25" x14ac:dyDescent="0.2">
      <c r="A31" s="909"/>
      <c r="B31" s="914"/>
      <c r="C31" s="648" t="s">
        <v>71</v>
      </c>
      <c r="D31" s="656"/>
      <c r="E31" s="656"/>
      <c r="F31" s="656">
        <v>24</v>
      </c>
      <c r="G31" s="657">
        <v>3</v>
      </c>
    </row>
    <row r="32" spans="1:7" ht="14.25" x14ac:dyDescent="0.2">
      <c r="A32" s="909"/>
      <c r="B32" s="914"/>
      <c r="C32" s="648" t="s">
        <v>77</v>
      </c>
      <c r="D32" s="656">
        <v>6</v>
      </c>
      <c r="E32" s="656"/>
      <c r="F32" s="656"/>
      <c r="G32" s="657">
        <v>6</v>
      </c>
    </row>
    <row r="33" spans="1:7" ht="15" thickBot="1" x14ac:dyDescent="0.25">
      <c r="A33" s="909"/>
      <c r="B33" s="915"/>
      <c r="C33" s="652" t="s">
        <v>78</v>
      </c>
      <c r="D33" s="658"/>
      <c r="E33" s="658">
        <v>12.5</v>
      </c>
      <c r="F33" s="658">
        <v>27.5</v>
      </c>
      <c r="G33" s="659">
        <v>3.28</v>
      </c>
    </row>
    <row r="34" spans="1:7" ht="13.5" customHeight="1" x14ac:dyDescent="0.2">
      <c r="A34" s="909"/>
      <c r="B34" s="916" t="s">
        <v>246</v>
      </c>
      <c r="C34" s="653" t="s">
        <v>156</v>
      </c>
      <c r="D34" s="660">
        <v>4.13</v>
      </c>
      <c r="E34" s="660">
        <v>22</v>
      </c>
      <c r="F34" s="660">
        <v>36.333333333333336</v>
      </c>
      <c r="G34" s="661">
        <v>4.72</v>
      </c>
    </row>
    <row r="35" spans="1:7" ht="13.5" customHeight="1" x14ac:dyDescent="0.2">
      <c r="A35" s="909"/>
      <c r="B35" s="914"/>
      <c r="C35" s="648" t="s">
        <v>70</v>
      </c>
      <c r="D35" s="656">
        <v>4.5999999999999996</v>
      </c>
      <c r="E35" s="656">
        <v>26.733333333333334</v>
      </c>
      <c r="F35" s="656">
        <v>47.04</v>
      </c>
      <c r="G35" s="657">
        <v>5.72</v>
      </c>
    </row>
    <row r="36" spans="1:7" ht="14.25" x14ac:dyDescent="0.2">
      <c r="A36" s="909"/>
      <c r="B36" s="914"/>
      <c r="C36" s="648" t="s">
        <v>71</v>
      </c>
      <c r="D36" s="656"/>
      <c r="E36" s="656"/>
      <c r="F36" s="656">
        <v>31</v>
      </c>
      <c r="G36" s="657">
        <v>3.875</v>
      </c>
    </row>
    <row r="37" spans="1:7" ht="14.25" x14ac:dyDescent="0.2">
      <c r="A37" s="909"/>
      <c r="B37" s="914"/>
      <c r="C37" s="648" t="s">
        <v>77</v>
      </c>
      <c r="D37" s="656">
        <v>3.5</v>
      </c>
      <c r="E37" s="656">
        <v>7</v>
      </c>
      <c r="F37" s="656"/>
      <c r="G37" s="657">
        <v>4.08</v>
      </c>
    </row>
    <row r="38" spans="1:7" ht="15" thickBot="1" x14ac:dyDescent="0.25">
      <c r="A38" s="909"/>
      <c r="B38" s="915"/>
      <c r="C38" s="652" t="s">
        <v>78</v>
      </c>
      <c r="D38" s="658">
        <v>4</v>
      </c>
      <c r="E38" s="658">
        <v>11.25</v>
      </c>
      <c r="F38" s="658">
        <v>24</v>
      </c>
      <c r="G38" s="659">
        <v>3.27</v>
      </c>
    </row>
    <row r="39" spans="1:7" ht="13.5" customHeight="1" x14ac:dyDescent="0.2">
      <c r="A39" s="909"/>
      <c r="B39" s="916" t="s">
        <v>247</v>
      </c>
      <c r="C39" s="653" t="s">
        <v>156</v>
      </c>
      <c r="D39" s="660">
        <v>4.5</v>
      </c>
      <c r="E39" s="660"/>
      <c r="F39" s="660">
        <v>32.200000000000003</v>
      </c>
      <c r="G39" s="661">
        <v>4.26</v>
      </c>
    </row>
    <row r="40" spans="1:7" ht="14.25" x14ac:dyDescent="0.2">
      <c r="A40" s="909"/>
      <c r="B40" s="914"/>
      <c r="C40" s="648" t="s">
        <v>70</v>
      </c>
      <c r="D40" s="656">
        <v>3.75</v>
      </c>
      <c r="E40" s="656">
        <v>18.75</v>
      </c>
      <c r="F40" s="656">
        <v>37.5</v>
      </c>
      <c r="G40" s="657">
        <v>4.38</v>
      </c>
    </row>
    <row r="41" spans="1:7" ht="15" thickBot="1" x14ac:dyDescent="0.25">
      <c r="A41" s="909"/>
      <c r="B41" s="915"/>
      <c r="C41" s="652" t="s">
        <v>78</v>
      </c>
      <c r="D41" s="658">
        <v>4.3</v>
      </c>
      <c r="E41" s="658">
        <v>13</v>
      </c>
      <c r="F41" s="658">
        <v>28</v>
      </c>
      <c r="G41" s="659">
        <v>3.68</v>
      </c>
    </row>
    <row r="42" spans="1:7" ht="14.25" x14ac:dyDescent="0.2">
      <c r="A42" s="909"/>
      <c r="B42" s="916" t="s">
        <v>250</v>
      </c>
      <c r="C42" s="653" t="s">
        <v>156</v>
      </c>
      <c r="D42" s="660">
        <v>4.5</v>
      </c>
      <c r="E42" s="660"/>
      <c r="F42" s="660">
        <v>38</v>
      </c>
      <c r="G42" s="661">
        <v>4.63</v>
      </c>
    </row>
    <row r="43" spans="1:7" ht="14.25" x14ac:dyDescent="0.2">
      <c r="A43" s="909"/>
      <c r="B43" s="914"/>
      <c r="C43" s="648" t="s">
        <v>71</v>
      </c>
      <c r="D43" s="656"/>
      <c r="E43" s="656"/>
      <c r="F43" s="656">
        <v>24</v>
      </c>
      <c r="G43" s="657">
        <v>3</v>
      </c>
    </row>
    <row r="44" spans="1:7" ht="14.25" x14ac:dyDescent="0.2">
      <c r="A44" s="909"/>
      <c r="B44" s="914"/>
      <c r="C44" s="648" t="s">
        <v>77</v>
      </c>
      <c r="D44" s="656">
        <v>8.5</v>
      </c>
      <c r="E44" s="656"/>
      <c r="F44" s="656"/>
      <c r="G44" s="657">
        <v>8.5</v>
      </c>
    </row>
    <row r="45" spans="1:7" ht="15" thickBot="1" x14ac:dyDescent="0.25">
      <c r="A45" s="910"/>
      <c r="B45" s="921"/>
      <c r="C45" s="655" t="s">
        <v>78</v>
      </c>
      <c r="D45" s="664"/>
      <c r="E45" s="664">
        <v>13</v>
      </c>
      <c r="F45" s="664"/>
      <c r="G45" s="665">
        <v>3.25</v>
      </c>
    </row>
    <row r="46" spans="1:7" ht="15" thickTop="1" x14ac:dyDescent="0.2">
      <c r="A46" s="908" t="s">
        <v>6</v>
      </c>
      <c r="B46" s="913" t="s">
        <v>215</v>
      </c>
      <c r="C46" s="654" t="s">
        <v>156</v>
      </c>
      <c r="D46" s="666">
        <v>4.0600000000000005</v>
      </c>
      <c r="E46" s="666"/>
      <c r="F46" s="666"/>
      <c r="G46" s="667">
        <v>4.0599999999999996</v>
      </c>
    </row>
    <row r="47" spans="1:7" ht="14.25" x14ac:dyDescent="0.2">
      <c r="A47" s="909"/>
      <c r="B47" s="914"/>
      <c r="C47" s="648" t="s">
        <v>70</v>
      </c>
      <c r="D47" s="656"/>
      <c r="E47" s="656">
        <v>19.5</v>
      </c>
      <c r="F47" s="656">
        <v>40.75</v>
      </c>
      <c r="G47" s="657">
        <v>4.9800000000000004</v>
      </c>
    </row>
    <row r="48" spans="1:7" ht="15" thickBot="1" x14ac:dyDescent="0.25">
      <c r="A48" s="909"/>
      <c r="B48" s="915"/>
      <c r="C48" s="652" t="s">
        <v>78</v>
      </c>
      <c r="D48" s="658"/>
      <c r="E48" s="658">
        <v>9.875</v>
      </c>
      <c r="F48" s="658">
        <v>25.3</v>
      </c>
      <c r="G48" s="659">
        <v>2.82</v>
      </c>
    </row>
    <row r="49" spans="1:7" ht="14.25" x14ac:dyDescent="0.2">
      <c r="A49" s="909"/>
      <c r="B49" s="916" t="s">
        <v>218</v>
      </c>
      <c r="C49" s="653" t="s">
        <v>156</v>
      </c>
      <c r="D49" s="660">
        <v>4.0250000000000004</v>
      </c>
      <c r="E49" s="660">
        <v>16</v>
      </c>
      <c r="F49" s="660">
        <v>31.666666666666668</v>
      </c>
      <c r="G49" s="661">
        <v>3.99</v>
      </c>
    </row>
    <row r="50" spans="1:7" ht="14.25" x14ac:dyDescent="0.2">
      <c r="A50" s="909"/>
      <c r="B50" s="914"/>
      <c r="C50" s="648" t="s">
        <v>69</v>
      </c>
      <c r="D50" s="656">
        <v>4.5</v>
      </c>
      <c r="E50" s="656"/>
      <c r="F50" s="656"/>
      <c r="G50" s="657">
        <v>4.5</v>
      </c>
    </row>
    <row r="51" spans="1:7" ht="14.25" x14ac:dyDescent="0.2">
      <c r="A51" s="909"/>
      <c r="B51" s="914"/>
      <c r="C51" s="648" t="s">
        <v>70</v>
      </c>
      <c r="D51" s="656">
        <v>4</v>
      </c>
      <c r="E51" s="656">
        <v>10.25</v>
      </c>
      <c r="F51" s="656">
        <v>30.5</v>
      </c>
      <c r="G51" s="657">
        <v>3.46</v>
      </c>
    </row>
    <row r="52" spans="1:7" ht="14.25" x14ac:dyDescent="0.2">
      <c r="A52" s="909"/>
      <c r="B52" s="914"/>
      <c r="C52" s="648" t="s">
        <v>71</v>
      </c>
      <c r="D52" s="656">
        <v>2.8</v>
      </c>
      <c r="E52" s="656"/>
      <c r="F52" s="656"/>
      <c r="G52" s="657">
        <v>2.8</v>
      </c>
    </row>
    <row r="53" spans="1:7" ht="14.25" x14ac:dyDescent="0.2">
      <c r="A53" s="909"/>
      <c r="B53" s="914"/>
      <c r="C53" s="648" t="s">
        <v>77</v>
      </c>
      <c r="D53" s="656">
        <v>2.8</v>
      </c>
      <c r="E53" s="656"/>
      <c r="F53" s="656"/>
      <c r="G53" s="657">
        <v>2.8</v>
      </c>
    </row>
    <row r="54" spans="1:7" ht="15" thickBot="1" x14ac:dyDescent="0.25">
      <c r="A54" s="909"/>
      <c r="B54" s="915"/>
      <c r="C54" s="652" t="s">
        <v>78</v>
      </c>
      <c r="D54" s="658"/>
      <c r="E54" s="658">
        <v>7.2666666666666666</v>
      </c>
      <c r="F54" s="658"/>
      <c r="G54" s="659">
        <v>1.82</v>
      </c>
    </row>
    <row r="55" spans="1:7" ht="14.25" x14ac:dyDescent="0.2">
      <c r="A55" s="909"/>
      <c r="B55" s="916" t="s">
        <v>216</v>
      </c>
      <c r="C55" s="653" t="s">
        <v>156</v>
      </c>
      <c r="D55" s="660">
        <v>3.6916666666666669</v>
      </c>
      <c r="E55" s="660"/>
      <c r="F55" s="660"/>
      <c r="G55" s="661">
        <v>3.69</v>
      </c>
    </row>
    <row r="56" spans="1:7" ht="14.25" x14ac:dyDescent="0.2">
      <c r="A56" s="909"/>
      <c r="B56" s="914"/>
      <c r="C56" s="648" t="s">
        <v>70</v>
      </c>
      <c r="D56" s="656"/>
      <c r="E56" s="656">
        <v>20</v>
      </c>
      <c r="F56" s="656">
        <v>34</v>
      </c>
      <c r="G56" s="657">
        <v>4.63</v>
      </c>
    </row>
    <row r="57" spans="1:7" ht="14.25" x14ac:dyDescent="0.2">
      <c r="A57" s="909"/>
      <c r="B57" s="914"/>
      <c r="C57" s="648" t="s">
        <v>77</v>
      </c>
      <c r="D57" s="656">
        <v>2</v>
      </c>
      <c r="E57" s="656"/>
      <c r="F57" s="656"/>
      <c r="G57" s="657">
        <v>2</v>
      </c>
    </row>
    <row r="58" spans="1:7" ht="15" thickBot="1" x14ac:dyDescent="0.25">
      <c r="A58" s="909"/>
      <c r="B58" s="915"/>
      <c r="C58" s="652" t="s">
        <v>78</v>
      </c>
      <c r="D58" s="658">
        <v>3</v>
      </c>
      <c r="E58" s="658">
        <v>9</v>
      </c>
      <c r="F58" s="658">
        <v>18</v>
      </c>
      <c r="G58" s="659">
        <v>2.5</v>
      </c>
    </row>
    <row r="59" spans="1:7" ht="14.25" x14ac:dyDescent="0.2">
      <c r="A59" s="909"/>
      <c r="B59" s="916" t="s">
        <v>217</v>
      </c>
      <c r="C59" s="653" t="s">
        <v>156</v>
      </c>
      <c r="D59" s="660">
        <v>6.1055555555555561</v>
      </c>
      <c r="E59" s="660">
        <v>10</v>
      </c>
      <c r="F59" s="660">
        <v>25</v>
      </c>
      <c r="G59" s="661">
        <v>3.91</v>
      </c>
    </row>
    <row r="60" spans="1:7" ht="15" thickBot="1" x14ac:dyDescent="0.25">
      <c r="A60" s="909"/>
      <c r="B60" s="915"/>
      <c r="C60" s="652" t="s">
        <v>70</v>
      </c>
      <c r="D60" s="658">
        <v>5.5</v>
      </c>
      <c r="E60" s="658">
        <v>23.166666666666668</v>
      </c>
      <c r="F60" s="658">
        <v>43.537500000000001</v>
      </c>
      <c r="G60" s="659">
        <v>5.58</v>
      </c>
    </row>
    <row r="61" spans="1:7" ht="14.25" x14ac:dyDescent="0.2">
      <c r="A61" s="909"/>
      <c r="B61" s="914" t="s">
        <v>214</v>
      </c>
      <c r="C61" s="651" t="s">
        <v>156</v>
      </c>
      <c r="D61" s="662">
        <v>3.7399999999999998</v>
      </c>
      <c r="E61" s="662"/>
      <c r="F61" s="662"/>
      <c r="G61" s="663">
        <v>3.74</v>
      </c>
    </row>
    <row r="62" spans="1:7" ht="15" thickBot="1" x14ac:dyDescent="0.25">
      <c r="A62" s="910"/>
      <c r="B62" s="921"/>
      <c r="C62" s="655" t="s">
        <v>78</v>
      </c>
      <c r="D62" s="664">
        <v>3</v>
      </c>
      <c r="E62" s="664">
        <v>8.3333333333333339</v>
      </c>
      <c r="F62" s="664">
        <v>16.833333333333332</v>
      </c>
      <c r="G62" s="665">
        <v>2.4</v>
      </c>
    </row>
    <row r="63" spans="1:7" ht="15" thickTop="1" x14ac:dyDescent="0.2">
      <c r="A63" s="908" t="s">
        <v>7</v>
      </c>
      <c r="B63" s="913" t="s">
        <v>222</v>
      </c>
      <c r="C63" s="654" t="s">
        <v>156</v>
      </c>
      <c r="D63" s="666">
        <v>3.5</v>
      </c>
      <c r="E63" s="666"/>
      <c r="F63" s="666">
        <v>30</v>
      </c>
      <c r="G63" s="667">
        <v>3.63</v>
      </c>
    </row>
    <row r="64" spans="1:7" ht="14.25" x14ac:dyDescent="0.2">
      <c r="A64" s="909"/>
      <c r="B64" s="914"/>
      <c r="C64" s="648" t="s">
        <v>70</v>
      </c>
      <c r="D64" s="656">
        <v>4.26</v>
      </c>
      <c r="E64" s="656"/>
      <c r="F64" s="656"/>
      <c r="G64" s="657">
        <v>4.26</v>
      </c>
    </row>
    <row r="65" spans="1:7" ht="15" thickBot="1" x14ac:dyDescent="0.25">
      <c r="A65" s="909"/>
      <c r="B65" s="915"/>
      <c r="C65" s="652" t="s">
        <v>78</v>
      </c>
      <c r="D65" s="658"/>
      <c r="E65" s="658">
        <v>12.5</v>
      </c>
      <c r="F65" s="658"/>
      <c r="G65" s="659">
        <v>3.125</v>
      </c>
    </row>
    <row r="66" spans="1:7" ht="14.25" x14ac:dyDescent="0.2">
      <c r="A66" s="909"/>
      <c r="B66" s="916" t="s">
        <v>220</v>
      </c>
      <c r="C66" s="653" t="s">
        <v>156</v>
      </c>
      <c r="D66" s="660">
        <v>4</v>
      </c>
      <c r="E66" s="660">
        <v>16</v>
      </c>
      <c r="F66" s="660">
        <v>30</v>
      </c>
      <c r="G66" s="661">
        <v>3.92</v>
      </c>
    </row>
    <row r="67" spans="1:7" ht="15" thickBot="1" x14ac:dyDescent="0.25">
      <c r="A67" s="909"/>
      <c r="B67" s="915"/>
      <c r="C67" s="652" t="s">
        <v>77</v>
      </c>
      <c r="D67" s="658"/>
      <c r="E67" s="658">
        <v>1</v>
      </c>
      <c r="F67" s="658"/>
      <c r="G67" s="659">
        <v>0.67</v>
      </c>
    </row>
    <row r="68" spans="1:7" ht="14.25" x14ac:dyDescent="0.2">
      <c r="A68" s="909"/>
      <c r="B68" s="916" t="s">
        <v>219</v>
      </c>
      <c r="C68" s="653" t="s">
        <v>156</v>
      </c>
      <c r="D68" s="660">
        <v>3.5</v>
      </c>
      <c r="E68" s="660">
        <v>14</v>
      </c>
      <c r="F68" s="660">
        <v>30.571428571428573</v>
      </c>
      <c r="G68" s="661">
        <v>3.61</v>
      </c>
    </row>
    <row r="69" spans="1:7" ht="14.25" x14ac:dyDescent="0.2">
      <c r="A69" s="909"/>
      <c r="B69" s="914"/>
      <c r="C69" s="648" t="s">
        <v>70</v>
      </c>
      <c r="D69" s="656">
        <v>3.8</v>
      </c>
      <c r="E69" s="656">
        <v>19.5</v>
      </c>
      <c r="F69" s="656">
        <v>39.333333333333336</v>
      </c>
      <c r="G69" s="657">
        <v>4.53</v>
      </c>
    </row>
    <row r="70" spans="1:7" ht="14.25" x14ac:dyDescent="0.2">
      <c r="A70" s="909"/>
      <c r="B70" s="914"/>
      <c r="C70" s="648" t="s">
        <v>71</v>
      </c>
      <c r="D70" s="656"/>
      <c r="E70" s="656">
        <v>13</v>
      </c>
      <c r="F70" s="656"/>
      <c r="G70" s="657">
        <v>3.25</v>
      </c>
    </row>
    <row r="71" spans="1:7" ht="14.25" x14ac:dyDescent="0.2">
      <c r="A71" s="909"/>
      <c r="B71" s="914"/>
      <c r="C71" s="648" t="s">
        <v>77</v>
      </c>
      <c r="D71" s="656">
        <v>4.8</v>
      </c>
      <c r="E71" s="656"/>
      <c r="F71" s="656"/>
      <c r="G71" s="657">
        <v>4.8</v>
      </c>
    </row>
    <row r="72" spans="1:7" ht="15" thickBot="1" x14ac:dyDescent="0.25">
      <c r="A72" s="909"/>
      <c r="B72" s="915"/>
      <c r="C72" s="652" t="s">
        <v>78</v>
      </c>
      <c r="D72" s="658">
        <v>5</v>
      </c>
      <c r="E72" s="658">
        <v>13</v>
      </c>
      <c r="F72" s="658">
        <v>24.75</v>
      </c>
      <c r="G72" s="659">
        <v>3.78</v>
      </c>
    </row>
    <row r="73" spans="1:7" ht="14.25" x14ac:dyDescent="0.2">
      <c r="A73" s="909"/>
      <c r="B73" s="916" t="s">
        <v>221</v>
      </c>
      <c r="C73" s="653" t="s">
        <v>156</v>
      </c>
      <c r="D73" s="660">
        <v>3.8333333333333335</v>
      </c>
      <c r="E73" s="660"/>
      <c r="F73" s="660">
        <v>30</v>
      </c>
      <c r="G73" s="661">
        <v>3.79</v>
      </c>
    </row>
    <row r="74" spans="1:7" ht="14.25" x14ac:dyDescent="0.2">
      <c r="A74" s="909"/>
      <c r="B74" s="914"/>
      <c r="C74" s="648" t="s">
        <v>70</v>
      </c>
      <c r="D74" s="656">
        <v>5.25</v>
      </c>
      <c r="E74" s="656">
        <v>16.5</v>
      </c>
      <c r="F74" s="656">
        <v>41.5</v>
      </c>
      <c r="G74" s="657">
        <v>4.8499999999999996</v>
      </c>
    </row>
    <row r="75" spans="1:7" ht="14.25" x14ac:dyDescent="0.2">
      <c r="A75" s="909"/>
      <c r="B75" s="914"/>
      <c r="C75" s="648" t="s">
        <v>71</v>
      </c>
      <c r="D75" s="656">
        <v>3</v>
      </c>
      <c r="E75" s="656"/>
      <c r="F75" s="656"/>
      <c r="G75" s="657">
        <v>3</v>
      </c>
    </row>
    <row r="76" spans="1:7" ht="15" thickBot="1" x14ac:dyDescent="0.25">
      <c r="A76" s="909"/>
      <c r="B76" s="915"/>
      <c r="C76" s="652" t="s">
        <v>77</v>
      </c>
      <c r="D76" s="658">
        <v>3.5</v>
      </c>
      <c r="E76" s="658">
        <v>10</v>
      </c>
      <c r="F76" s="658"/>
      <c r="G76" s="659">
        <v>5.08</v>
      </c>
    </row>
    <row r="77" spans="1:7" ht="14.25" x14ac:dyDescent="0.2">
      <c r="A77" s="909"/>
      <c r="B77" s="914" t="s">
        <v>223</v>
      </c>
      <c r="C77" s="651" t="s">
        <v>156</v>
      </c>
      <c r="D77" s="662">
        <v>3.53125</v>
      </c>
      <c r="E77" s="662"/>
      <c r="F77" s="662">
        <v>34.625</v>
      </c>
      <c r="G77" s="663">
        <v>3.93</v>
      </c>
    </row>
    <row r="78" spans="1:7" ht="14.25" x14ac:dyDescent="0.2">
      <c r="A78" s="909"/>
      <c r="B78" s="914"/>
      <c r="C78" s="648" t="s">
        <v>70</v>
      </c>
      <c r="D78" s="656"/>
      <c r="E78" s="656">
        <v>14</v>
      </c>
      <c r="F78" s="656">
        <v>40</v>
      </c>
      <c r="G78" s="657">
        <v>4.25</v>
      </c>
    </row>
    <row r="79" spans="1:7" ht="14.25" x14ac:dyDescent="0.2">
      <c r="A79" s="909"/>
      <c r="B79" s="914"/>
      <c r="C79" s="648" t="s">
        <v>71</v>
      </c>
      <c r="D79" s="656"/>
      <c r="E79" s="656">
        <v>11</v>
      </c>
      <c r="F79" s="656">
        <v>32.5</v>
      </c>
      <c r="G79" s="657">
        <v>3.41</v>
      </c>
    </row>
    <row r="80" spans="1:7" ht="14.25" x14ac:dyDescent="0.2">
      <c r="A80" s="909"/>
      <c r="B80" s="914"/>
      <c r="C80" s="648" t="s">
        <v>74</v>
      </c>
      <c r="D80" s="656"/>
      <c r="E80" s="656"/>
      <c r="F80" s="656">
        <v>43.75</v>
      </c>
      <c r="G80" s="657">
        <v>5.47</v>
      </c>
    </row>
    <row r="81" spans="1:7" ht="14.25" x14ac:dyDescent="0.2">
      <c r="A81" s="909"/>
      <c r="B81" s="914"/>
      <c r="C81" s="648" t="s">
        <v>77</v>
      </c>
      <c r="D81" s="656">
        <v>3.375</v>
      </c>
      <c r="E81" s="656"/>
      <c r="F81" s="656"/>
      <c r="G81" s="657">
        <v>3.38</v>
      </c>
    </row>
    <row r="82" spans="1:7" ht="15" thickBot="1" x14ac:dyDescent="0.25">
      <c r="A82" s="910"/>
      <c r="B82" s="921"/>
      <c r="C82" s="655" t="s">
        <v>78</v>
      </c>
      <c r="D82" s="664">
        <v>4</v>
      </c>
      <c r="E82" s="664"/>
      <c r="F82" s="664"/>
      <c r="G82" s="665">
        <v>4</v>
      </c>
    </row>
    <row r="83" spans="1:7" ht="15" thickTop="1" x14ac:dyDescent="0.2">
      <c r="A83" s="908" t="s">
        <v>11</v>
      </c>
      <c r="B83" s="913" t="s">
        <v>230</v>
      </c>
      <c r="C83" s="654" t="s">
        <v>156</v>
      </c>
      <c r="D83" s="666">
        <v>4.1428571428571432</v>
      </c>
      <c r="E83" s="666"/>
      <c r="F83" s="666"/>
      <c r="G83" s="667">
        <v>4.1399999999999997</v>
      </c>
    </row>
    <row r="84" spans="1:7" ht="14.25" x14ac:dyDescent="0.2">
      <c r="A84" s="909"/>
      <c r="B84" s="914"/>
      <c r="C84" s="648" t="s">
        <v>70</v>
      </c>
      <c r="D84" s="656">
        <v>4.55</v>
      </c>
      <c r="E84" s="656">
        <v>24</v>
      </c>
      <c r="F84" s="656">
        <v>44.5</v>
      </c>
      <c r="G84" s="657">
        <v>5.37</v>
      </c>
    </row>
    <row r="85" spans="1:7" ht="14.25" x14ac:dyDescent="0.2">
      <c r="A85" s="909"/>
      <c r="B85" s="914"/>
      <c r="C85" s="648" t="s">
        <v>71</v>
      </c>
      <c r="D85" s="656">
        <v>3.2</v>
      </c>
      <c r="E85" s="656"/>
      <c r="F85" s="656"/>
      <c r="G85" s="657">
        <v>3.2</v>
      </c>
    </row>
    <row r="86" spans="1:7" ht="14.25" x14ac:dyDescent="0.2">
      <c r="A86" s="909"/>
      <c r="B86" s="914"/>
      <c r="C86" s="648" t="s">
        <v>484</v>
      </c>
      <c r="D86" s="656"/>
      <c r="E86" s="656">
        <v>8.1999999999999993</v>
      </c>
      <c r="F86" s="656"/>
      <c r="G86" s="657">
        <v>2.0499999999999998</v>
      </c>
    </row>
    <row r="87" spans="1:7" ht="15" thickBot="1" x14ac:dyDescent="0.25">
      <c r="A87" s="909"/>
      <c r="B87" s="915"/>
      <c r="C87" s="652" t="s">
        <v>77</v>
      </c>
      <c r="D87" s="658">
        <v>3.1</v>
      </c>
      <c r="E87" s="658"/>
      <c r="F87" s="658"/>
      <c r="G87" s="659">
        <v>3.1</v>
      </c>
    </row>
    <row r="88" spans="1:7" ht="14.25" x14ac:dyDescent="0.2">
      <c r="A88" s="909"/>
      <c r="B88" s="916" t="s">
        <v>233</v>
      </c>
      <c r="C88" s="653" t="s">
        <v>156</v>
      </c>
      <c r="D88" s="660">
        <v>4.0200000000000005</v>
      </c>
      <c r="E88" s="660"/>
      <c r="F88" s="660"/>
      <c r="G88" s="661">
        <v>4.0199999999999996</v>
      </c>
    </row>
    <row r="89" spans="1:7" ht="14.25" x14ac:dyDescent="0.2">
      <c r="A89" s="909"/>
      <c r="B89" s="914"/>
      <c r="C89" s="648" t="s">
        <v>70</v>
      </c>
      <c r="D89" s="656">
        <v>6.3</v>
      </c>
      <c r="E89" s="656">
        <v>21</v>
      </c>
      <c r="F89" s="656">
        <v>42.5</v>
      </c>
      <c r="G89" s="657">
        <v>5.62</v>
      </c>
    </row>
    <row r="90" spans="1:7" ht="15" thickBot="1" x14ac:dyDescent="0.25">
      <c r="A90" s="909"/>
      <c r="B90" s="915"/>
      <c r="C90" s="652" t="s">
        <v>78</v>
      </c>
      <c r="D90" s="658"/>
      <c r="E90" s="658">
        <v>10.5</v>
      </c>
      <c r="F90" s="658"/>
      <c r="G90" s="659">
        <v>2.63</v>
      </c>
    </row>
    <row r="91" spans="1:7" ht="14.25" x14ac:dyDescent="0.2">
      <c r="A91" s="909"/>
      <c r="B91" s="916" t="s">
        <v>231</v>
      </c>
      <c r="C91" s="653" t="s">
        <v>156</v>
      </c>
      <c r="D91" s="660">
        <v>3.9799999999999995</v>
      </c>
      <c r="E91" s="660">
        <v>15.5</v>
      </c>
      <c r="F91" s="660">
        <v>30.666666666666668</v>
      </c>
      <c r="G91" s="661">
        <v>3.9</v>
      </c>
    </row>
    <row r="92" spans="1:7" ht="14.25" x14ac:dyDescent="0.2">
      <c r="A92" s="909"/>
      <c r="B92" s="914"/>
      <c r="C92" s="648" t="s">
        <v>70</v>
      </c>
      <c r="D92" s="656"/>
      <c r="E92" s="656">
        <v>26.35</v>
      </c>
      <c r="F92" s="656">
        <v>45.125</v>
      </c>
      <c r="G92" s="657">
        <v>6.11</v>
      </c>
    </row>
    <row r="93" spans="1:7" ht="14.25" x14ac:dyDescent="0.2">
      <c r="A93" s="909"/>
      <c r="B93" s="914"/>
      <c r="C93" s="648" t="s">
        <v>71</v>
      </c>
      <c r="D93" s="656"/>
      <c r="E93" s="656"/>
      <c r="F93" s="656">
        <v>32.5</v>
      </c>
      <c r="G93" s="657">
        <v>4.0599999999999996</v>
      </c>
    </row>
    <row r="94" spans="1:7" ht="14.25" x14ac:dyDescent="0.2">
      <c r="A94" s="909"/>
      <c r="B94" s="914"/>
      <c r="C94" s="648" t="s">
        <v>77</v>
      </c>
      <c r="D94" s="656">
        <v>3</v>
      </c>
      <c r="E94" s="656">
        <v>6.6</v>
      </c>
      <c r="F94" s="656"/>
      <c r="G94" s="657">
        <v>3.7</v>
      </c>
    </row>
    <row r="95" spans="1:7" ht="15" thickBot="1" x14ac:dyDescent="0.25">
      <c r="A95" s="909"/>
      <c r="B95" s="915"/>
      <c r="C95" s="652" t="s">
        <v>78</v>
      </c>
      <c r="D95" s="658"/>
      <c r="E95" s="658">
        <v>12</v>
      </c>
      <c r="F95" s="658">
        <v>12</v>
      </c>
      <c r="G95" s="659">
        <v>2.25</v>
      </c>
    </row>
    <row r="96" spans="1:7" ht="14.25" x14ac:dyDescent="0.2">
      <c r="A96" s="909"/>
      <c r="B96" s="916" t="s">
        <v>235</v>
      </c>
      <c r="C96" s="653" t="s">
        <v>156</v>
      </c>
      <c r="D96" s="660">
        <v>4.7549999999999999</v>
      </c>
      <c r="E96" s="660">
        <v>30</v>
      </c>
      <c r="F96" s="660">
        <v>50</v>
      </c>
      <c r="G96" s="661">
        <v>6.17</v>
      </c>
    </row>
    <row r="97" spans="1:7" ht="14.25" x14ac:dyDescent="0.2">
      <c r="A97" s="909"/>
      <c r="B97" s="914"/>
      <c r="C97" s="648" t="s">
        <v>70</v>
      </c>
      <c r="D97" s="656"/>
      <c r="E97" s="656">
        <v>12</v>
      </c>
      <c r="F97" s="656"/>
      <c r="G97" s="657">
        <v>3</v>
      </c>
    </row>
    <row r="98" spans="1:7" ht="14.25" x14ac:dyDescent="0.2">
      <c r="A98" s="909"/>
      <c r="B98" s="914"/>
      <c r="C98" s="648" t="s">
        <v>71</v>
      </c>
      <c r="D98" s="656"/>
      <c r="E98" s="656"/>
      <c r="F98" s="656">
        <v>28</v>
      </c>
      <c r="G98" s="657">
        <v>3.5</v>
      </c>
    </row>
    <row r="99" spans="1:7" ht="14.25" x14ac:dyDescent="0.2">
      <c r="A99" s="909"/>
      <c r="B99" s="914"/>
      <c r="C99" s="648" t="s">
        <v>77</v>
      </c>
      <c r="D99" s="656">
        <v>4.55</v>
      </c>
      <c r="E99" s="656"/>
      <c r="F99" s="656">
        <v>15</v>
      </c>
      <c r="G99" s="657">
        <v>4.78</v>
      </c>
    </row>
    <row r="100" spans="1:7" ht="15" thickBot="1" x14ac:dyDescent="0.25">
      <c r="A100" s="909"/>
      <c r="B100" s="915"/>
      <c r="C100" s="652" t="s">
        <v>78</v>
      </c>
      <c r="D100" s="658"/>
      <c r="E100" s="658">
        <v>15</v>
      </c>
      <c r="F100" s="658"/>
      <c r="G100" s="659">
        <v>3.75</v>
      </c>
    </row>
    <row r="101" spans="1:7" ht="14.25" x14ac:dyDescent="0.2">
      <c r="A101" s="909"/>
      <c r="B101" s="916" t="s">
        <v>234</v>
      </c>
      <c r="C101" s="653" t="s">
        <v>156</v>
      </c>
      <c r="D101" s="660">
        <v>3.8833333333333333</v>
      </c>
      <c r="E101" s="660">
        <v>17.5</v>
      </c>
      <c r="F101" s="660">
        <v>37.5</v>
      </c>
      <c r="G101" s="661">
        <v>4.32</v>
      </c>
    </row>
    <row r="102" spans="1:7" ht="14.25" x14ac:dyDescent="0.2">
      <c r="A102" s="909"/>
      <c r="B102" s="914"/>
      <c r="C102" s="648" t="s">
        <v>71</v>
      </c>
      <c r="D102" s="656"/>
      <c r="E102" s="656">
        <v>7</v>
      </c>
      <c r="F102" s="656"/>
      <c r="G102" s="657">
        <v>1.75</v>
      </c>
    </row>
    <row r="103" spans="1:7" ht="14.25" x14ac:dyDescent="0.2">
      <c r="A103" s="909"/>
      <c r="B103" s="914"/>
      <c r="C103" s="648" t="s">
        <v>77</v>
      </c>
      <c r="D103" s="656"/>
      <c r="E103" s="656">
        <v>6</v>
      </c>
      <c r="F103" s="656"/>
      <c r="G103" s="657">
        <v>4</v>
      </c>
    </row>
    <row r="104" spans="1:7" ht="15" thickBot="1" x14ac:dyDescent="0.25">
      <c r="A104" s="909"/>
      <c r="B104" s="915"/>
      <c r="C104" s="652" t="s">
        <v>78</v>
      </c>
      <c r="D104" s="658">
        <v>3.83</v>
      </c>
      <c r="E104" s="658">
        <v>11.78</v>
      </c>
      <c r="F104" s="658">
        <v>25</v>
      </c>
      <c r="G104" s="659">
        <v>3.3</v>
      </c>
    </row>
    <row r="105" spans="1:7" ht="14.25" x14ac:dyDescent="0.2">
      <c r="A105" s="909"/>
      <c r="B105" s="916" t="s">
        <v>228</v>
      </c>
      <c r="C105" s="653" t="s">
        <v>156</v>
      </c>
      <c r="D105" s="660">
        <v>3.8333333333333335</v>
      </c>
      <c r="E105" s="660"/>
      <c r="F105" s="660">
        <v>31</v>
      </c>
      <c r="G105" s="661">
        <v>3.85</v>
      </c>
    </row>
    <row r="106" spans="1:7" ht="14.25" x14ac:dyDescent="0.2">
      <c r="A106" s="909"/>
      <c r="B106" s="914"/>
      <c r="C106" s="648" t="s">
        <v>70</v>
      </c>
      <c r="D106" s="656">
        <v>5</v>
      </c>
      <c r="E106" s="656">
        <v>19</v>
      </c>
      <c r="F106" s="656">
        <v>38</v>
      </c>
      <c r="G106" s="657">
        <v>4.83</v>
      </c>
    </row>
    <row r="107" spans="1:7" ht="14.25" x14ac:dyDescent="0.2">
      <c r="A107" s="909"/>
      <c r="B107" s="914"/>
      <c r="C107" s="648" t="s">
        <v>77</v>
      </c>
      <c r="D107" s="656">
        <v>4</v>
      </c>
      <c r="E107" s="656">
        <v>7</v>
      </c>
      <c r="F107" s="656"/>
      <c r="G107" s="657">
        <v>4.33</v>
      </c>
    </row>
    <row r="108" spans="1:7" ht="15" thickBot="1" x14ac:dyDescent="0.25">
      <c r="A108" s="909"/>
      <c r="B108" s="915"/>
      <c r="C108" s="652" t="s">
        <v>78</v>
      </c>
      <c r="D108" s="658">
        <v>4</v>
      </c>
      <c r="E108" s="658">
        <v>11</v>
      </c>
      <c r="F108" s="658"/>
      <c r="G108" s="659">
        <v>3.38</v>
      </c>
    </row>
    <row r="109" spans="1:7" ht="14.25" x14ac:dyDescent="0.2">
      <c r="A109" s="909"/>
      <c r="B109" s="916" t="s">
        <v>232</v>
      </c>
      <c r="C109" s="653" t="s">
        <v>156</v>
      </c>
      <c r="D109" s="660">
        <v>3.875</v>
      </c>
      <c r="E109" s="660"/>
      <c r="F109" s="660"/>
      <c r="G109" s="661">
        <v>3.88</v>
      </c>
    </row>
    <row r="110" spans="1:7" ht="14.25" x14ac:dyDescent="0.2">
      <c r="A110" s="909"/>
      <c r="B110" s="914"/>
      <c r="C110" s="648" t="s">
        <v>70</v>
      </c>
      <c r="D110" s="656"/>
      <c r="E110" s="656">
        <v>23</v>
      </c>
      <c r="F110" s="656">
        <v>42</v>
      </c>
      <c r="G110" s="657">
        <v>5.5</v>
      </c>
    </row>
    <row r="111" spans="1:7" ht="14.25" x14ac:dyDescent="0.2">
      <c r="A111" s="909"/>
      <c r="B111" s="914"/>
      <c r="C111" s="648" t="s">
        <v>71</v>
      </c>
      <c r="D111" s="656"/>
      <c r="E111" s="656">
        <v>18</v>
      </c>
      <c r="F111" s="656">
        <v>32</v>
      </c>
      <c r="G111" s="657">
        <v>4.25</v>
      </c>
    </row>
    <row r="112" spans="1:7" ht="14.25" x14ac:dyDescent="0.2">
      <c r="A112" s="909"/>
      <c r="B112" s="914"/>
      <c r="C112" s="648" t="s">
        <v>484</v>
      </c>
      <c r="D112" s="656"/>
      <c r="E112" s="656">
        <v>15</v>
      </c>
      <c r="F112" s="656"/>
      <c r="G112" s="657">
        <v>3.75</v>
      </c>
    </row>
    <row r="113" spans="1:7" ht="14.25" x14ac:dyDescent="0.2">
      <c r="A113" s="909"/>
      <c r="B113" s="914"/>
      <c r="C113" s="648" t="s">
        <v>77</v>
      </c>
      <c r="D113" s="656"/>
      <c r="E113" s="656">
        <v>7.25</v>
      </c>
      <c r="F113" s="656"/>
      <c r="G113" s="657">
        <v>4.83</v>
      </c>
    </row>
    <row r="114" spans="1:7" ht="15" thickBot="1" x14ac:dyDescent="0.25">
      <c r="A114" s="909"/>
      <c r="B114" s="915"/>
      <c r="C114" s="652" t="s">
        <v>78</v>
      </c>
      <c r="D114" s="658">
        <v>3.77</v>
      </c>
      <c r="E114" s="658"/>
      <c r="F114" s="658"/>
      <c r="G114" s="659">
        <v>3.77</v>
      </c>
    </row>
    <row r="115" spans="1:7" ht="14.25" x14ac:dyDescent="0.2">
      <c r="A115" s="909"/>
      <c r="B115" s="914" t="s">
        <v>229</v>
      </c>
      <c r="C115" s="651" t="s">
        <v>156</v>
      </c>
      <c r="D115" s="662">
        <v>4.3125</v>
      </c>
      <c r="E115" s="662"/>
      <c r="F115" s="662">
        <v>37.25</v>
      </c>
      <c r="G115" s="663">
        <v>4.4800000000000004</v>
      </c>
    </row>
    <row r="116" spans="1:7" ht="14.25" x14ac:dyDescent="0.2">
      <c r="A116" s="909"/>
      <c r="B116" s="914"/>
      <c r="C116" s="648" t="s">
        <v>70</v>
      </c>
      <c r="D116" s="656">
        <v>3.5</v>
      </c>
      <c r="E116" s="656">
        <v>17.25</v>
      </c>
      <c r="F116" s="656">
        <v>33.5</v>
      </c>
      <c r="G116" s="657">
        <v>4</v>
      </c>
    </row>
    <row r="117" spans="1:7" ht="14.25" x14ac:dyDescent="0.2">
      <c r="A117" s="909"/>
      <c r="B117" s="914"/>
      <c r="C117" s="648" t="s">
        <v>71</v>
      </c>
      <c r="D117" s="656"/>
      <c r="E117" s="656">
        <v>6.875</v>
      </c>
      <c r="F117" s="656">
        <v>24</v>
      </c>
      <c r="G117" s="657">
        <v>2.36</v>
      </c>
    </row>
    <row r="118" spans="1:7" ht="14.25" x14ac:dyDescent="0.2">
      <c r="A118" s="909"/>
      <c r="B118" s="914"/>
      <c r="C118" s="648" t="s">
        <v>77</v>
      </c>
      <c r="D118" s="656"/>
      <c r="E118" s="656">
        <v>4.75</v>
      </c>
      <c r="F118" s="656"/>
      <c r="G118" s="657">
        <v>3.17</v>
      </c>
    </row>
    <row r="119" spans="1:7" ht="15" thickBot="1" x14ac:dyDescent="0.25">
      <c r="A119" s="910"/>
      <c r="B119" s="921"/>
      <c r="C119" s="655" t="s">
        <v>78</v>
      </c>
      <c r="D119" s="664">
        <v>3.7749999999999999</v>
      </c>
      <c r="E119" s="664">
        <v>10</v>
      </c>
      <c r="F119" s="664">
        <v>12</v>
      </c>
      <c r="G119" s="665">
        <v>2.59</v>
      </c>
    </row>
    <row r="120" spans="1:7" ht="15" thickTop="1" x14ac:dyDescent="0.2">
      <c r="A120" s="908" t="s">
        <v>12</v>
      </c>
      <c r="B120" s="913" t="s">
        <v>243</v>
      </c>
      <c r="C120" s="654" t="s">
        <v>156</v>
      </c>
      <c r="D120" s="666">
        <v>3.8875000000000002</v>
      </c>
      <c r="E120" s="666">
        <v>20</v>
      </c>
      <c r="F120" s="666">
        <v>38</v>
      </c>
      <c r="G120" s="667">
        <v>4.55</v>
      </c>
    </row>
    <row r="121" spans="1:7" ht="14.25" x14ac:dyDescent="0.2">
      <c r="A121" s="909"/>
      <c r="B121" s="914"/>
      <c r="C121" s="648" t="s">
        <v>70</v>
      </c>
      <c r="D121" s="656">
        <v>4.8250000000000002</v>
      </c>
      <c r="E121" s="656"/>
      <c r="F121" s="656"/>
      <c r="G121" s="657">
        <v>4.83</v>
      </c>
    </row>
    <row r="122" spans="1:7" ht="14.25" x14ac:dyDescent="0.2">
      <c r="A122" s="909"/>
      <c r="B122" s="914"/>
      <c r="C122" s="648" t="s">
        <v>484</v>
      </c>
      <c r="D122" s="656"/>
      <c r="E122" s="656">
        <v>10</v>
      </c>
      <c r="F122" s="656"/>
      <c r="G122" s="657">
        <v>2.5</v>
      </c>
    </row>
    <row r="123" spans="1:7" ht="15" thickBot="1" x14ac:dyDescent="0.25">
      <c r="A123" s="909"/>
      <c r="B123" s="915"/>
      <c r="C123" s="652" t="s">
        <v>78</v>
      </c>
      <c r="D123" s="658"/>
      <c r="E123" s="658">
        <v>10.5</v>
      </c>
      <c r="F123" s="658">
        <v>25.5</v>
      </c>
      <c r="G123" s="659">
        <v>2.9</v>
      </c>
    </row>
    <row r="124" spans="1:7" ht="14.25" x14ac:dyDescent="0.2">
      <c r="A124" s="909"/>
      <c r="B124" s="916" t="s">
        <v>239</v>
      </c>
      <c r="C124" s="653" t="s">
        <v>156</v>
      </c>
      <c r="D124" s="660">
        <v>3.5</v>
      </c>
      <c r="E124" s="660"/>
      <c r="F124" s="660">
        <v>40</v>
      </c>
      <c r="G124" s="661">
        <v>4.25</v>
      </c>
    </row>
    <row r="125" spans="1:7" ht="14.25" x14ac:dyDescent="0.2">
      <c r="A125" s="909"/>
      <c r="B125" s="914"/>
      <c r="C125" s="648" t="s">
        <v>70</v>
      </c>
      <c r="D125" s="656">
        <v>4.67</v>
      </c>
      <c r="E125" s="656">
        <v>13.35</v>
      </c>
      <c r="F125" s="656">
        <v>42.575000000000003</v>
      </c>
      <c r="G125" s="657">
        <v>4.4400000000000004</v>
      </c>
    </row>
    <row r="126" spans="1:7" ht="14.25" x14ac:dyDescent="0.2">
      <c r="A126" s="909"/>
      <c r="B126" s="914"/>
      <c r="C126" s="648" t="s">
        <v>71</v>
      </c>
      <c r="D126" s="656"/>
      <c r="E126" s="656">
        <v>13.45</v>
      </c>
      <c r="F126" s="656">
        <v>26</v>
      </c>
      <c r="G126" s="657">
        <v>3.31</v>
      </c>
    </row>
    <row r="127" spans="1:7" ht="14.25" x14ac:dyDescent="0.2">
      <c r="A127" s="909"/>
      <c r="B127" s="914"/>
      <c r="C127" s="648" t="s">
        <v>75</v>
      </c>
      <c r="D127" s="656"/>
      <c r="E127" s="656">
        <v>15</v>
      </c>
      <c r="F127" s="656"/>
      <c r="G127" s="657">
        <v>3.75</v>
      </c>
    </row>
    <row r="128" spans="1:7" ht="15" thickBot="1" x14ac:dyDescent="0.25">
      <c r="A128" s="909"/>
      <c r="B128" s="915"/>
      <c r="C128" s="652" t="s">
        <v>78</v>
      </c>
      <c r="D128" s="658">
        <v>3.96</v>
      </c>
      <c r="E128" s="658"/>
      <c r="F128" s="658"/>
      <c r="G128" s="659">
        <v>3.96</v>
      </c>
    </row>
    <row r="129" spans="1:7" ht="14.25" x14ac:dyDescent="0.2">
      <c r="A129" s="909"/>
      <c r="B129" s="914" t="s">
        <v>242</v>
      </c>
      <c r="C129" s="651" t="s">
        <v>156</v>
      </c>
      <c r="D129" s="662">
        <v>3.9937499999999999</v>
      </c>
      <c r="E129" s="662">
        <v>25</v>
      </c>
      <c r="F129" s="662">
        <v>40</v>
      </c>
      <c r="G129" s="663">
        <v>5.08</v>
      </c>
    </row>
    <row r="130" spans="1:7" ht="14.25" x14ac:dyDescent="0.2">
      <c r="A130" s="909"/>
      <c r="B130" s="914"/>
      <c r="C130" s="648" t="s">
        <v>70</v>
      </c>
      <c r="D130" s="656">
        <v>4.3</v>
      </c>
      <c r="E130" s="656">
        <v>24.75</v>
      </c>
      <c r="F130" s="656">
        <v>46.35</v>
      </c>
      <c r="G130" s="657">
        <v>5.43</v>
      </c>
    </row>
    <row r="131" spans="1:7" ht="15" thickBot="1" x14ac:dyDescent="0.25">
      <c r="A131" s="910"/>
      <c r="B131" s="921"/>
      <c r="C131" s="655" t="s">
        <v>71</v>
      </c>
      <c r="D131" s="664"/>
      <c r="E131" s="664"/>
      <c r="F131" s="664">
        <v>40.6875</v>
      </c>
      <c r="G131" s="665">
        <v>5.09</v>
      </c>
    </row>
    <row r="132" spans="1:7" ht="15" thickTop="1" x14ac:dyDescent="0.2">
      <c r="A132" s="908" t="s">
        <v>13</v>
      </c>
      <c r="B132" s="913" t="s">
        <v>240</v>
      </c>
      <c r="C132" s="654" t="s">
        <v>156</v>
      </c>
      <c r="D132" s="666">
        <v>4.3875000000000002</v>
      </c>
      <c r="E132" s="666">
        <v>35</v>
      </c>
      <c r="F132" s="666">
        <v>40</v>
      </c>
      <c r="G132" s="667">
        <v>6.05</v>
      </c>
    </row>
    <row r="133" spans="1:7" ht="14.25" x14ac:dyDescent="0.2">
      <c r="A133" s="909"/>
      <c r="B133" s="914"/>
      <c r="C133" s="648" t="s">
        <v>69</v>
      </c>
      <c r="D133" s="656">
        <v>3.2</v>
      </c>
      <c r="E133" s="656">
        <v>9.6</v>
      </c>
      <c r="F133" s="656"/>
      <c r="G133" s="657">
        <v>2.8</v>
      </c>
    </row>
    <row r="134" spans="1:7" ht="15" thickBot="1" x14ac:dyDescent="0.25">
      <c r="A134" s="909"/>
      <c r="B134" s="915"/>
      <c r="C134" s="652" t="s">
        <v>70</v>
      </c>
      <c r="D134" s="658">
        <v>3.7649999999999997</v>
      </c>
      <c r="E134" s="658"/>
      <c r="F134" s="658"/>
      <c r="G134" s="659">
        <v>3.77</v>
      </c>
    </row>
    <row r="135" spans="1:7" ht="14.25" x14ac:dyDescent="0.2">
      <c r="A135" s="909"/>
      <c r="B135" s="916" t="s">
        <v>237</v>
      </c>
      <c r="C135" s="653" t="s">
        <v>156</v>
      </c>
      <c r="D135" s="660">
        <v>5</v>
      </c>
      <c r="E135" s="660"/>
      <c r="F135" s="660">
        <v>40</v>
      </c>
      <c r="G135" s="661">
        <v>5</v>
      </c>
    </row>
    <row r="136" spans="1:7" ht="14.25" x14ac:dyDescent="0.2">
      <c r="A136" s="909"/>
      <c r="B136" s="914"/>
      <c r="C136" s="648" t="s">
        <v>70</v>
      </c>
      <c r="D136" s="656">
        <v>6.3</v>
      </c>
      <c r="E136" s="656">
        <v>27.5</v>
      </c>
      <c r="F136" s="656">
        <v>46</v>
      </c>
      <c r="G136" s="657">
        <v>6.31</v>
      </c>
    </row>
    <row r="137" spans="1:7" ht="14.25" x14ac:dyDescent="0.2">
      <c r="A137" s="909"/>
      <c r="B137" s="914"/>
      <c r="C137" s="648" t="s">
        <v>71</v>
      </c>
      <c r="D137" s="656">
        <v>2.5</v>
      </c>
      <c r="E137" s="656"/>
      <c r="F137" s="656">
        <v>25</v>
      </c>
      <c r="G137" s="657">
        <v>2.81</v>
      </c>
    </row>
    <row r="138" spans="1:7" ht="14.25" x14ac:dyDescent="0.2">
      <c r="A138" s="909"/>
      <c r="B138" s="914"/>
      <c r="C138" s="648" t="s">
        <v>77</v>
      </c>
      <c r="D138" s="656"/>
      <c r="E138" s="656">
        <v>5.5</v>
      </c>
      <c r="F138" s="656"/>
      <c r="G138" s="657">
        <v>3.67</v>
      </c>
    </row>
    <row r="139" spans="1:7" ht="15" thickBot="1" x14ac:dyDescent="0.25">
      <c r="A139" s="909"/>
      <c r="B139" s="915"/>
      <c r="C139" s="652" t="s">
        <v>78</v>
      </c>
      <c r="D139" s="658">
        <v>4.4733333333333336</v>
      </c>
      <c r="E139" s="658">
        <v>12.32666666665</v>
      </c>
      <c r="F139" s="658">
        <v>28.666666666666668</v>
      </c>
      <c r="G139" s="659">
        <v>3.71</v>
      </c>
    </row>
    <row r="140" spans="1:7" ht="14.25" x14ac:dyDescent="0.2">
      <c r="A140" s="909"/>
      <c r="B140" s="916" t="s">
        <v>241</v>
      </c>
      <c r="C140" s="653" t="s">
        <v>156</v>
      </c>
      <c r="D140" s="660">
        <v>4.3100000000000005</v>
      </c>
      <c r="E140" s="660"/>
      <c r="F140" s="660">
        <v>35</v>
      </c>
      <c r="G140" s="661">
        <v>4.34</v>
      </c>
    </row>
    <row r="141" spans="1:7" ht="14.25" x14ac:dyDescent="0.2">
      <c r="A141" s="909"/>
      <c r="B141" s="914"/>
      <c r="C141" s="648" t="s">
        <v>70</v>
      </c>
      <c r="D141" s="656">
        <v>5.4</v>
      </c>
      <c r="E141" s="656">
        <v>26.5</v>
      </c>
      <c r="F141" s="656">
        <v>44.05</v>
      </c>
      <c r="G141" s="657">
        <v>5.84</v>
      </c>
    </row>
    <row r="142" spans="1:7" ht="14.25" x14ac:dyDescent="0.2">
      <c r="A142" s="909"/>
      <c r="B142" s="914"/>
      <c r="C142" s="648" t="s">
        <v>71</v>
      </c>
      <c r="D142" s="656"/>
      <c r="E142" s="656"/>
      <c r="F142" s="656">
        <v>20</v>
      </c>
      <c r="G142" s="657">
        <v>2.5</v>
      </c>
    </row>
    <row r="143" spans="1:7" ht="14.25" x14ac:dyDescent="0.2">
      <c r="A143" s="909"/>
      <c r="B143" s="914"/>
      <c r="C143" s="648" t="s">
        <v>74</v>
      </c>
      <c r="D143" s="656"/>
      <c r="E143" s="656">
        <v>24.078948</v>
      </c>
      <c r="F143" s="656"/>
      <c r="G143" s="657">
        <v>6.02</v>
      </c>
    </row>
    <row r="144" spans="1:7" ht="14.25" x14ac:dyDescent="0.2">
      <c r="A144" s="909"/>
      <c r="B144" s="914"/>
      <c r="C144" s="648" t="s">
        <v>77</v>
      </c>
      <c r="D144" s="656">
        <v>4.5</v>
      </c>
      <c r="E144" s="656"/>
      <c r="F144" s="656">
        <v>36</v>
      </c>
      <c r="G144" s="657">
        <v>8.25</v>
      </c>
    </row>
    <row r="145" spans="1:7" ht="15" thickBot="1" x14ac:dyDescent="0.25">
      <c r="A145" s="909"/>
      <c r="B145" s="915"/>
      <c r="C145" s="652" t="s">
        <v>78</v>
      </c>
      <c r="D145" s="658">
        <v>3.5</v>
      </c>
      <c r="E145" s="658">
        <v>8.0500000000000007</v>
      </c>
      <c r="F145" s="658">
        <v>25.939999999999998</v>
      </c>
      <c r="G145" s="659">
        <v>2.92</v>
      </c>
    </row>
    <row r="146" spans="1:7" ht="14.25" x14ac:dyDescent="0.2">
      <c r="A146" s="909"/>
      <c r="B146" s="914" t="s">
        <v>236</v>
      </c>
      <c r="C146" s="651" t="s">
        <v>156</v>
      </c>
      <c r="D146" s="662">
        <v>3.625</v>
      </c>
      <c r="E146" s="662"/>
      <c r="F146" s="662">
        <v>32</v>
      </c>
      <c r="G146" s="663">
        <v>3.81</v>
      </c>
    </row>
    <row r="147" spans="1:7" ht="14.25" x14ac:dyDescent="0.2">
      <c r="A147" s="909"/>
      <c r="B147" s="914"/>
      <c r="C147" s="648" t="s">
        <v>70</v>
      </c>
      <c r="D147" s="656">
        <v>4.75</v>
      </c>
      <c r="E147" s="656">
        <v>22.666666666666668</v>
      </c>
      <c r="F147" s="656">
        <v>40.93333333333333</v>
      </c>
      <c r="G147" s="657">
        <v>5.18</v>
      </c>
    </row>
    <row r="148" spans="1:7" ht="14.25" x14ac:dyDescent="0.2">
      <c r="A148" s="909"/>
      <c r="B148" s="914"/>
      <c r="C148" s="648" t="s">
        <v>71</v>
      </c>
      <c r="D148" s="656"/>
      <c r="E148" s="656"/>
      <c r="F148" s="656">
        <v>20</v>
      </c>
      <c r="G148" s="657">
        <v>2.5</v>
      </c>
    </row>
    <row r="149" spans="1:7" ht="14.25" x14ac:dyDescent="0.2">
      <c r="A149" s="909"/>
      <c r="B149" s="914"/>
      <c r="C149" s="648" t="s">
        <v>77</v>
      </c>
      <c r="D149" s="656">
        <v>4.5</v>
      </c>
      <c r="E149" s="656">
        <v>0</v>
      </c>
      <c r="F149" s="656">
        <v>11.25</v>
      </c>
      <c r="G149" s="657">
        <v>4.13</v>
      </c>
    </row>
    <row r="150" spans="1:7" ht="15" thickBot="1" x14ac:dyDescent="0.25">
      <c r="A150" s="910"/>
      <c r="B150" s="921"/>
      <c r="C150" s="655" t="s">
        <v>78</v>
      </c>
      <c r="D150" s="664">
        <v>4</v>
      </c>
      <c r="E150" s="664">
        <v>16</v>
      </c>
      <c r="F150" s="664"/>
      <c r="G150" s="665">
        <v>4</v>
      </c>
    </row>
    <row r="151" spans="1:7" ht="15" thickTop="1" x14ac:dyDescent="0.2">
      <c r="A151" s="908" t="s">
        <v>14</v>
      </c>
      <c r="B151" s="913" t="s">
        <v>238</v>
      </c>
      <c r="C151" s="654" t="s">
        <v>156</v>
      </c>
      <c r="D151" s="666">
        <v>4.458333333333333</v>
      </c>
      <c r="E151" s="666"/>
      <c r="F151" s="666">
        <v>36.75</v>
      </c>
      <c r="G151" s="667">
        <v>4.53</v>
      </c>
    </row>
    <row r="152" spans="1:7" ht="14.25" x14ac:dyDescent="0.2">
      <c r="A152" s="909"/>
      <c r="B152" s="914"/>
      <c r="C152" s="648" t="s">
        <v>70</v>
      </c>
      <c r="D152" s="656"/>
      <c r="E152" s="656"/>
      <c r="F152" s="656">
        <v>42.166666666666664</v>
      </c>
      <c r="G152" s="657">
        <v>5.27</v>
      </c>
    </row>
    <row r="153" spans="1:7" ht="14.25" x14ac:dyDescent="0.2">
      <c r="A153" s="909"/>
      <c r="B153" s="914"/>
      <c r="C153" s="648" t="s">
        <v>71</v>
      </c>
      <c r="D153" s="656"/>
      <c r="E153" s="656"/>
      <c r="F153" s="656">
        <v>23.266666666666666</v>
      </c>
      <c r="G153" s="657">
        <v>2.91</v>
      </c>
    </row>
    <row r="154" spans="1:7" ht="14.25" x14ac:dyDescent="0.2">
      <c r="A154" s="909"/>
      <c r="B154" s="914"/>
      <c r="C154" s="648" t="s">
        <v>77</v>
      </c>
      <c r="D154" s="656">
        <v>3.35</v>
      </c>
      <c r="E154" s="656"/>
      <c r="F154" s="656">
        <v>11.85</v>
      </c>
      <c r="G154" s="657">
        <v>3.65</v>
      </c>
    </row>
    <row r="155" spans="1:7" ht="15" thickBot="1" x14ac:dyDescent="0.25">
      <c r="A155" s="910"/>
      <c r="B155" s="921"/>
      <c r="C155" s="655" t="s">
        <v>78</v>
      </c>
      <c r="D155" s="664">
        <v>4</v>
      </c>
      <c r="E155" s="664">
        <v>11.25</v>
      </c>
      <c r="F155" s="664">
        <v>26</v>
      </c>
      <c r="G155" s="665">
        <v>3.35</v>
      </c>
    </row>
    <row r="156" spans="1:7" ht="15" thickTop="1" x14ac:dyDescent="0.2">
      <c r="A156" s="908" t="s">
        <v>225</v>
      </c>
      <c r="B156" s="913" t="s">
        <v>225</v>
      </c>
      <c r="C156" s="654" t="s">
        <v>156</v>
      </c>
      <c r="D156" s="666">
        <v>3.95</v>
      </c>
      <c r="E156" s="666"/>
      <c r="F156" s="666">
        <v>33</v>
      </c>
      <c r="G156" s="667">
        <v>4.04</v>
      </c>
    </row>
    <row r="157" spans="1:7" ht="14.25" x14ac:dyDescent="0.2">
      <c r="A157" s="909"/>
      <c r="B157" s="914"/>
      <c r="C157" s="648" t="s">
        <v>70</v>
      </c>
      <c r="D157" s="656">
        <v>5</v>
      </c>
      <c r="E157" s="656">
        <v>22.5</v>
      </c>
      <c r="F157" s="656">
        <v>38</v>
      </c>
      <c r="G157" s="657">
        <v>5.125</v>
      </c>
    </row>
    <row r="158" spans="1:7" ht="14.25" x14ac:dyDescent="0.2">
      <c r="A158" s="909"/>
      <c r="B158" s="914"/>
      <c r="C158" s="648" t="s">
        <v>71</v>
      </c>
      <c r="D158" s="656"/>
      <c r="E158" s="656">
        <v>11</v>
      </c>
      <c r="F158" s="656">
        <v>20</v>
      </c>
      <c r="G158" s="657">
        <v>2.63</v>
      </c>
    </row>
    <row r="159" spans="1:7" ht="14.25" x14ac:dyDescent="0.2">
      <c r="A159" s="909"/>
      <c r="B159" s="914"/>
      <c r="C159" s="648" t="s">
        <v>484</v>
      </c>
      <c r="D159" s="656">
        <v>3</v>
      </c>
      <c r="E159" s="656">
        <v>9</v>
      </c>
      <c r="F159" s="656"/>
      <c r="G159" s="657">
        <v>2.64</v>
      </c>
    </row>
    <row r="160" spans="1:7" ht="14.25" x14ac:dyDescent="0.2">
      <c r="A160" s="909"/>
      <c r="B160" s="914"/>
      <c r="C160" s="648" t="s">
        <v>75</v>
      </c>
      <c r="D160" s="656">
        <v>4.95</v>
      </c>
      <c r="E160" s="656">
        <v>14.85</v>
      </c>
      <c r="F160" s="656"/>
      <c r="G160" s="657">
        <v>4.33</v>
      </c>
    </row>
    <row r="161" spans="1:7" ht="14.25" x14ac:dyDescent="0.2">
      <c r="A161" s="909"/>
      <c r="B161" s="914"/>
      <c r="C161" s="648" t="s">
        <v>77</v>
      </c>
      <c r="D161" s="656">
        <v>3.3833333333333333</v>
      </c>
      <c r="E161" s="656">
        <v>4.6749999999999998</v>
      </c>
      <c r="F161" s="656">
        <v>6</v>
      </c>
      <c r="G161" s="657">
        <v>2.83</v>
      </c>
    </row>
    <row r="162" spans="1:7" ht="15" thickBot="1" x14ac:dyDescent="0.25">
      <c r="A162" s="910"/>
      <c r="B162" s="921"/>
      <c r="C162" s="655" t="s">
        <v>78</v>
      </c>
      <c r="D162" s="664">
        <v>0.941747</v>
      </c>
      <c r="E162" s="664">
        <v>0.94174749999999996</v>
      </c>
      <c r="F162" s="664"/>
      <c r="G162" s="665">
        <v>0.59</v>
      </c>
    </row>
    <row r="163" spans="1:7" ht="15" thickTop="1" x14ac:dyDescent="0.2">
      <c r="A163" s="908" t="s">
        <v>8</v>
      </c>
      <c r="B163" s="913" t="s">
        <v>8</v>
      </c>
      <c r="C163" s="654" t="s">
        <v>156</v>
      </c>
      <c r="D163" s="666">
        <v>3.3333333333333335</v>
      </c>
      <c r="E163" s="666"/>
      <c r="F163" s="666">
        <v>25</v>
      </c>
      <c r="G163" s="667">
        <v>3.23</v>
      </c>
    </row>
    <row r="164" spans="1:7" ht="14.25" x14ac:dyDescent="0.2">
      <c r="A164" s="909"/>
      <c r="B164" s="914"/>
      <c r="C164" s="648" t="s">
        <v>70</v>
      </c>
      <c r="D164" s="656">
        <v>4.7666666666666666</v>
      </c>
      <c r="E164" s="656">
        <v>16</v>
      </c>
      <c r="F164" s="656">
        <v>31.833333333333332</v>
      </c>
      <c r="G164" s="657">
        <v>4.25</v>
      </c>
    </row>
    <row r="165" spans="1:7" ht="14.25" x14ac:dyDescent="0.2">
      <c r="A165" s="909"/>
      <c r="B165" s="914"/>
      <c r="C165" s="648" t="s">
        <v>77</v>
      </c>
      <c r="D165" s="656"/>
      <c r="E165" s="656">
        <v>3</v>
      </c>
      <c r="F165" s="656"/>
      <c r="G165" s="657">
        <v>2</v>
      </c>
    </row>
    <row r="166" spans="1:7" ht="15" thickBot="1" x14ac:dyDescent="0.25">
      <c r="A166" s="910"/>
      <c r="B166" s="921"/>
      <c r="C166" s="655" t="s">
        <v>78</v>
      </c>
      <c r="D166" s="664"/>
      <c r="E166" s="664">
        <v>5</v>
      </c>
      <c r="F166" s="664"/>
      <c r="G166" s="665">
        <v>1.25</v>
      </c>
    </row>
    <row r="167" spans="1:7" ht="15" hidden="1" x14ac:dyDescent="0.2">
      <c r="A167" s="668" t="s">
        <v>483</v>
      </c>
      <c r="B167" s="669" t="s">
        <v>483</v>
      </c>
      <c r="C167" s="651" t="s">
        <v>156</v>
      </c>
      <c r="D167" s="662">
        <v>3.25</v>
      </c>
      <c r="E167" s="662"/>
      <c r="F167" s="662"/>
      <c r="G167" s="663"/>
    </row>
    <row r="168" spans="1:7" ht="15" hidden="1" x14ac:dyDescent="0.2">
      <c r="A168" s="649" t="s">
        <v>482</v>
      </c>
      <c r="B168" s="650" t="s">
        <v>482</v>
      </c>
      <c r="C168" s="648"/>
      <c r="D168" s="656">
        <v>3.25</v>
      </c>
      <c r="E168" s="656"/>
      <c r="F168" s="656"/>
      <c r="G168" s="657"/>
    </row>
    <row r="169" spans="1:7" ht="15" hidden="1" x14ac:dyDescent="0.2">
      <c r="A169" s="649"/>
      <c r="B169" s="650"/>
      <c r="C169" s="648"/>
      <c r="D169" s="656">
        <v>3.25</v>
      </c>
      <c r="E169" s="656"/>
      <c r="F169" s="656"/>
      <c r="G169" s="657"/>
    </row>
    <row r="170" spans="1:7" ht="15" hidden="1" x14ac:dyDescent="0.2">
      <c r="A170" s="649" t="s">
        <v>17</v>
      </c>
      <c r="B170" s="650" t="s">
        <v>17</v>
      </c>
      <c r="C170" s="648"/>
      <c r="D170" s="656"/>
      <c r="E170" s="656"/>
      <c r="F170" s="656"/>
      <c r="G170" s="657"/>
    </row>
    <row r="171" spans="1:7" ht="15" thickTop="1" x14ac:dyDescent="0.2">
      <c r="A171" s="909" t="s">
        <v>17</v>
      </c>
      <c r="B171" s="922" t="s">
        <v>248</v>
      </c>
      <c r="C171" s="648" t="s">
        <v>156</v>
      </c>
      <c r="D171" s="656">
        <v>4.5791666666666666</v>
      </c>
      <c r="E171" s="656">
        <v>4.12</v>
      </c>
      <c r="F171" s="656">
        <v>35.012500000000003</v>
      </c>
      <c r="G171" s="657">
        <v>3.33</v>
      </c>
    </row>
    <row r="172" spans="1:7" ht="14.25" x14ac:dyDescent="0.2">
      <c r="A172" s="909"/>
      <c r="B172" s="914"/>
      <c r="C172" s="648" t="s">
        <v>70</v>
      </c>
      <c r="D172" s="656">
        <v>6</v>
      </c>
      <c r="E172" s="656">
        <v>29.5</v>
      </c>
      <c r="F172" s="656">
        <v>50.3</v>
      </c>
      <c r="G172" s="657">
        <v>6.55</v>
      </c>
    </row>
    <row r="173" spans="1:7" ht="14.25" x14ac:dyDescent="0.2">
      <c r="A173" s="909"/>
      <c r="B173" s="914"/>
      <c r="C173" s="648" t="s">
        <v>71</v>
      </c>
      <c r="D173" s="656"/>
      <c r="E173" s="656"/>
      <c r="F173" s="656">
        <v>24</v>
      </c>
      <c r="G173" s="657">
        <v>3</v>
      </c>
    </row>
    <row r="174" spans="1:7" ht="15" thickBot="1" x14ac:dyDescent="0.25">
      <c r="A174" s="909"/>
      <c r="B174" s="914"/>
      <c r="C174" s="670" t="s">
        <v>78</v>
      </c>
      <c r="D174" s="671">
        <v>3.76</v>
      </c>
      <c r="E174" s="671">
        <v>11.3</v>
      </c>
      <c r="F174" s="671">
        <v>22.6</v>
      </c>
      <c r="G174" s="672">
        <v>3.14</v>
      </c>
    </row>
    <row r="175" spans="1:7" ht="14.25" x14ac:dyDescent="0.2">
      <c r="A175" s="909"/>
      <c r="B175" s="916" t="s">
        <v>256</v>
      </c>
      <c r="C175" s="653" t="s">
        <v>156</v>
      </c>
      <c r="D175" s="660">
        <v>4.1111111111111107</v>
      </c>
      <c r="E175" s="660">
        <v>37</v>
      </c>
      <c r="F175" s="660">
        <v>38.5</v>
      </c>
      <c r="G175" s="661">
        <v>6.06</v>
      </c>
    </row>
    <row r="176" spans="1:7" ht="14.25" x14ac:dyDescent="0.2">
      <c r="A176" s="909"/>
      <c r="B176" s="914"/>
      <c r="C176" s="648" t="s">
        <v>70</v>
      </c>
      <c r="D176" s="656">
        <v>5.25</v>
      </c>
      <c r="E176" s="656">
        <v>24</v>
      </c>
      <c r="F176" s="656">
        <v>47.7</v>
      </c>
      <c r="G176" s="657">
        <v>5.74</v>
      </c>
    </row>
    <row r="177" spans="1:7" ht="14.25" x14ac:dyDescent="0.2">
      <c r="A177" s="909"/>
      <c r="B177" s="914"/>
      <c r="C177" s="648" t="s">
        <v>71</v>
      </c>
      <c r="D177" s="656"/>
      <c r="E177" s="656"/>
      <c r="F177" s="656">
        <v>30.866666666666664</v>
      </c>
      <c r="G177" s="657">
        <v>3.86</v>
      </c>
    </row>
    <row r="178" spans="1:7" ht="14.25" x14ac:dyDescent="0.2">
      <c r="A178" s="909"/>
      <c r="B178" s="914"/>
      <c r="C178" s="648" t="s">
        <v>77</v>
      </c>
      <c r="D178" s="656"/>
      <c r="E178" s="656">
        <v>8</v>
      </c>
      <c r="F178" s="656">
        <v>23</v>
      </c>
      <c r="G178" s="657">
        <v>6.5</v>
      </c>
    </row>
    <row r="179" spans="1:7" ht="15" thickBot="1" x14ac:dyDescent="0.25">
      <c r="A179" s="910"/>
      <c r="B179" s="921"/>
      <c r="C179" s="655" t="s">
        <v>78</v>
      </c>
      <c r="D179" s="664">
        <v>4.45</v>
      </c>
      <c r="E179" s="664">
        <v>12.75</v>
      </c>
      <c r="F179" s="664">
        <v>29.9</v>
      </c>
      <c r="G179" s="665">
        <v>3.79</v>
      </c>
    </row>
    <row r="180" spans="1:7" hidden="1" x14ac:dyDescent="0.2">
      <c r="A180" s="647"/>
      <c r="B180" s="647"/>
      <c r="C180" s="647"/>
      <c r="D180" s="642">
        <v>4.4831034482758616</v>
      </c>
      <c r="E180" s="643">
        <v>16.157777777777781</v>
      </c>
      <c r="F180" s="643">
        <v>36.392499999999998</v>
      </c>
    </row>
    <row r="181" spans="1:7" hidden="1" x14ac:dyDescent="0.2">
      <c r="A181" s="637" t="s">
        <v>481</v>
      </c>
      <c r="B181" s="637"/>
      <c r="C181" s="637" t="s">
        <v>481</v>
      </c>
      <c r="D181" s="639"/>
      <c r="E181" s="640"/>
      <c r="F181" s="640"/>
    </row>
    <row r="182" spans="1:7" hidden="1" x14ac:dyDescent="0.2">
      <c r="A182" s="637" t="s">
        <v>480</v>
      </c>
      <c r="B182" s="638"/>
      <c r="C182" s="636"/>
      <c r="D182" s="639"/>
      <c r="E182" s="640"/>
      <c r="F182" s="640"/>
    </row>
    <row r="183" spans="1:7" hidden="1" x14ac:dyDescent="0.2">
      <c r="A183" s="636"/>
      <c r="B183" s="636"/>
      <c r="C183" s="636"/>
      <c r="D183" s="639"/>
      <c r="E183" s="640"/>
      <c r="F183" s="640"/>
    </row>
    <row r="184" spans="1:7" hidden="1" x14ac:dyDescent="0.2">
      <c r="A184" s="635"/>
      <c r="B184" s="635"/>
      <c r="C184" s="635"/>
      <c r="D184" s="644">
        <v>4.1899201892655373</v>
      </c>
      <c r="E184" s="645">
        <v>14.166524290355975</v>
      </c>
      <c r="F184" s="645">
        <v>33.861359649122818</v>
      </c>
    </row>
    <row r="185" spans="1:7" ht="13.5" thickTop="1" x14ac:dyDescent="0.2"/>
  </sheetData>
  <sheetProtection password="C6D6" sheet="1"/>
  <mergeCells count="58">
    <mergeCell ref="B132:B134"/>
    <mergeCell ref="B175:B179"/>
    <mergeCell ref="B140:B145"/>
    <mergeCell ref="B146:B150"/>
    <mergeCell ref="B151:B155"/>
    <mergeCell ref="B156:B162"/>
    <mergeCell ref="B163:B166"/>
    <mergeCell ref="B171:B174"/>
    <mergeCell ref="B19:B23"/>
    <mergeCell ref="B24:B28"/>
    <mergeCell ref="B29:B33"/>
    <mergeCell ref="B34:B38"/>
    <mergeCell ref="B83:B87"/>
    <mergeCell ref="B42:B45"/>
    <mergeCell ref="B46:B48"/>
    <mergeCell ref="B49:B54"/>
    <mergeCell ref="B55:B58"/>
    <mergeCell ref="B59:B60"/>
    <mergeCell ref="B61:B62"/>
    <mergeCell ref="B63:B65"/>
    <mergeCell ref="B66:B67"/>
    <mergeCell ref="B68:B72"/>
    <mergeCell ref="B73:B76"/>
    <mergeCell ref="B77:B82"/>
    <mergeCell ref="B39:B41"/>
    <mergeCell ref="A132:A150"/>
    <mergeCell ref="A151:A155"/>
    <mergeCell ref="A156:A162"/>
    <mergeCell ref="A163:A166"/>
    <mergeCell ref="B135:B139"/>
    <mergeCell ref="B88:B90"/>
    <mergeCell ref="B91:B95"/>
    <mergeCell ref="B96:B100"/>
    <mergeCell ref="B101:B104"/>
    <mergeCell ref="B105:B108"/>
    <mergeCell ref="B109:B114"/>
    <mergeCell ref="B115:B119"/>
    <mergeCell ref="B120:B123"/>
    <mergeCell ref="B124:B128"/>
    <mergeCell ref="B129:B131"/>
    <mergeCell ref="A171:A179"/>
    <mergeCell ref="A19:A28"/>
    <mergeCell ref="A29:A45"/>
    <mergeCell ref="A46:A62"/>
    <mergeCell ref="A63:A82"/>
    <mergeCell ref="A83:A119"/>
    <mergeCell ref="A120:A131"/>
    <mergeCell ref="C4:C5"/>
    <mergeCell ref="D4:D5"/>
    <mergeCell ref="E4:E5"/>
    <mergeCell ref="F4:F5"/>
    <mergeCell ref="G4:G5"/>
    <mergeCell ref="A6:A18"/>
    <mergeCell ref="B4:B5"/>
    <mergeCell ref="A4:A5"/>
    <mergeCell ref="B6:B10"/>
    <mergeCell ref="B11:B14"/>
    <mergeCell ref="B15:B18"/>
  </mergeCells>
  <hyperlinks>
    <hyperlink ref="A2" location="Contents!A1" display="Back to contents"/>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
  <sheetViews>
    <sheetView showGridLines="0" zoomScaleNormal="100" workbookViewId="0">
      <pane ySplit="2" topLeftCell="A3" activePane="bottomLeft" state="frozen"/>
      <selection pane="bottomLeft"/>
    </sheetView>
  </sheetViews>
  <sheetFormatPr defaultRowHeight="15" x14ac:dyDescent="0.25"/>
  <cols>
    <col min="1" max="1" width="9.109375" style="480" customWidth="1"/>
    <col min="2" max="2" width="1.109375" style="480" customWidth="1"/>
    <col min="3" max="3" width="10.6640625" style="673" customWidth="1"/>
    <col min="4" max="5" width="0.6640625" style="480" customWidth="1"/>
    <col min="6" max="6" width="10.6640625" style="295" customWidth="1"/>
    <col min="7" max="7" width="1.33203125" style="480" customWidth="1"/>
    <col min="8" max="8" width="10.6640625" style="295" customWidth="1"/>
    <col min="9" max="9" width="1.33203125" style="480" customWidth="1"/>
    <col min="10" max="10" width="10.6640625" style="295" customWidth="1"/>
    <col min="11" max="11" width="1.33203125" style="480" customWidth="1"/>
    <col min="12" max="12" width="10.6640625" style="295" customWidth="1"/>
    <col min="13" max="14" width="0.6640625" style="480" customWidth="1"/>
    <col min="15" max="15" width="10.6640625" style="295" customWidth="1"/>
    <col min="16" max="17" width="0.6640625" style="480" customWidth="1"/>
    <col min="18" max="18" width="10.6640625" style="295" customWidth="1"/>
    <col min="19" max="19" width="1.33203125" style="480" customWidth="1"/>
    <col min="20" max="20" width="10.6640625" style="295" customWidth="1"/>
    <col min="21" max="21" width="1.33203125" style="480" customWidth="1"/>
    <col min="22" max="22" width="10.6640625" style="295" customWidth="1"/>
    <col min="23" max="24" width="0.6640625" style="480" customWidth="1"/>
    <col min="25" max="25" width="10.6640625" style="295" customWidth="1"/>
    <col min="26" max="26" width="1.33203125" style="480" customWidth="1"/>
    <col min="27" max="27" width="10.6640625" style="295" customWidth="1"/>
    <col min="28" max="28" width="1.33203125" style="480" customWidth="1"/>
    <col min="29" max="29" width="10.6640625" style="295" customWidth="1"/>
    <col min="30" max="30" width="1.33203125" style="480" customWidth="1"/>
    <col min="31" max="16384" width="8.88671875" style="413"/>
  </cols>
  <sheetData>
    <row r="1" spans="1:30" ht="15.75" x14ac:dyDescent="0.25">
      <c r="A1" s="719" t="s">
        <v>503</v>
      </c>
    </row>
    <row r="2" spans="1:30" x14ac:dyDescent="0.25">
      <c r="A2" s="9" t="s">
        <v>31</v>
      </c>
    </row>
    <row r="3" spans="1:30" x14ac:dyDescent="0.25">
      <c r="C3" s="674"/>
      <c r="D3" s="476"/>
      <c r="E3" s="476"/>
      <c r="F3" s="416"/>
      <c r="G3" s="476"/>
      <c r="H3" s="416"/>
      <c r="I3" s="476"/>
    </row>
    <row r="4" spans="1:30" s="680" customFormat="1" ht="35.1" customHeight="1" x14ac:dyDescent="0.25">
      <c r="A4" s="924" t="s">
        <v>492</v>
      </c>
      <c r="B4" s="675"/>
      <c r="C4" s="676" t="s">
        <v>61</v>
      </c>
      <c r="D4" s="677"/>
      <c r="E4" s="677"/>
      <c r="F4" s="678"/>
      <c r="G4" s="677"/>
      <c r="H4" s="678"/>
      <c r="I4" s="677"/>
      <c r="J4" s="679"/>
      <c r="K4" s="675"/>
      <c r="L4" s="679"/>
      <c r="M4" s="675"/>
      <c r="N4" s="675"/>
      <c r="O4" s="679"/>
      <c r="P4" s="675"/>
      <c r="Q4" s="675"/>
      <c r="R4" s="679"/>
      <c r="S4" s="675"/>
      <c r="T4" s="679"/>
      <c r="U4" s="675"/>
      <c r="V4" s="679"/>
      <c r="W4" s="675"/>
      <c r="X4" s="675"/>
      <c r="Y4" s="679"/>
      <c r="Z4" s="675"/>
      <c r="AA4" s="679"/>
      <c r="AB4" s="675"/>
      <c r="AC4" s="679"/>
      <c r="AD4" s="675"/>
    </row>
    <row r="5" spans="1:30" s="686" customFormat="1" ht="20.100000000000001" customHeight="1" x14ac:dyDescent="0.35">
      <c r="A5" s="924"/>
      <c r="B5" s="681"/>
      <c r="C5" s="682">
        <v>4.66</v>
      </c>
      <c r="D5" s="683"/>
      <c r="E5" s="683"/>
      <c r="F5" s="684"/>
      <c r="G5" s="683"/>
      <c r="H5" s="684"/>
      <c r="I5" s="683"/>
      <c r="J5" s="685"/>
      <c r="K5" s="681"/>
      <c r="L5" s="685"/>
      <c r="M5" s="681"/>
      <c r="N5" s="681"/>
      <c r="O5" s="685"/>
      <c r="P5" s="681"/>
      <c r="Q5" s="681"/>
      <c r="R5" s="685"/>
      <c r="S5" s="681"/>
      <c r="T5" s="685"/>
      <c r="U5" s="681"/>
      <c r="V5" s="685"/>
      <c r="W5" s="681"/>
      <c r="X5" s="681"/>
      <c r="Y5" s="685"/>
      <c r="Z5" s="681"/>
      <c r="AA5" s="685"/>
      <c r="AB5" s="681"/>
      <c r="AC5" s="685"/>
      <c r="AD5" s="681"/>
    </row>
    <row r="6" spans="1:30" ht="5.0999999999999996" customHeight="1" x14ac:dyDescent="0.25">
      <c r="A6" s="687"/>
      <c r="C6" s="674"/>
      <c r="D6" s="476"/>
      <c r="E6" s="476"/>
      <c r="F6" s="486"/>
      <c r="G6" s="476"/>
      <c r="H6" s="486"/>
      <c r="I6" s="476"/>
      <c r="J6" s="688"/>
      <c r="L6" s="688"/>
      <c r="O6" s="688"/>
      <c r="R6" s="688"/>
      <c r="T6" s="688"/>
      <c r="V6" s="688"/>
    </row>
    <row r="7" spans="1:30" s="689" customFormat="1" ht="35.1" customHeight="1" x14ac:dyDescent="0.25">
      <c r="A7" s="925" t="s">
        <v>294</v>
      </c>
      <c r="C7" s="690" t="s">
        <v>6</v>
      </c>
      <c r="D7" s="691"/>
      <c r="E7" s="692"/>
      <c r="F7" s="690" t="s">
        <v>97</v>
      </c>
      <c r="H7" s="693"/>
      <c r="I7" s="691"/>
      <c r="J7" s="694"/>
      <c r="L7" s="694"/>
      <c r="N7" s="692"/>
      <c r="O7" s="690" t="s">
        <v>11</v>
      </c>
      <c r="Q7" s="692"/>
      <c r="R7" s="690" t="s">
        <v>100</v>
      </c>
      <c r="T7" s="694"/>
      <c r="V7" s="694"/>
      <c r="X7" s="692"/>
      <c r="Y7" s="690" t="s">
        <v>17</v>
      </c>
      <c r="AA7" s="694"/>
      <c r="AC7" s="694"/>
    </row>
    <row r="8" spans="1:30" s="686" customFormat="1" ht="20.100000000000001" customHeight="1" x14ac:dyDescent="0.35">
      <c r="A8" s="925"/>
      <c r="B8" s="695"/>
      <c r="C8" s="696">
        <v>4.32</v>
      </c>
      <c r="D8" s="697"/>
      <c r="E8" s="698"/>
      <c r="F8" s="696">
        <v>4.4000000000000004</v>
      </c>
      <c r="G8" s="697"/>
      <c r="H8" s="699"/>
      <c r="I8" s="697"/>
      <c r="J8" s="700"/>
      <c r="K8" s="695"/>
      <c r="L8" s="700"/>
      <c r="M8" s="695"/>
      <c r="N8" s="698"/>
      <c r="O8" s="696">
        <v>4.55</v>
      </c>
      <c r="P8" s="695"/>
      <c r="Q8" s="698"/>
      <c r="R8" s="696">
        <v>4.8600000000000003</v>
      </c>
      <c r="S8" s="695"/>
      <c r="T8" s="700"/>
      <c r="U8" s="695"/>
      <c r="V8" s="700"/>
      <c r="W8" s="695"/>
      <c r="X8" s="698"/>
      <c r="Y8" s="696">
        <v>5.0199999999999996</v>
      </c>
      <c r="Z8" s="695"/>
      <c r="AA8" s="700"/>
      <c r="AB8" s="695"/>
      <c r="AC8" s="700"/>
      <c r="AD8" s="695"/>
    </row>
    <row r="9" spans="1:30" ht="5.0999999999999996" customHeight="1" x14ac:dyDescent="0.25">
      <c r="A9" s="687"/>
      <c r="C9" s="674"/>
      <c r="D9" s="476"/>
      <c r="E9" s="701"/>
      <c r="F9" s="486"/>
      <c r="G9" s="476"/>
      <c r="H9" s="486"/>
      <c r="I9" s="476"/>
      <c r="J9" s="688"/>
      <c r="L9" s="688"/>
      <c r="N9" s="701"/>
      <c r="O9" s="688"/>
      <c r="Q9" s="701"/>
      <c r="R9" s="688"/>
      <c r="T9" s="688"/>
      <c r="V9" s="688"/>
      <c r="X9" s="701"/>
    </row>
    <row r="10" spans="1:30" s="689" customFormat="1" ht="35.1" customHeight="1" x14ac:dyDescent="0.25">
      <c r="A10" s="924" t="s">
        <v>493</v>
      </c>
      <c r="B10" s="675"/>
      <c r="C10" s="690" t="s">
        <v>6</v>
      </c>
      <c r="D10" s="677"/>
      <c r="E10" s="702"/>
      <c r="F10" s="690" t="s">
        <v>9</v>
      </c>
      <c r="G10" s="677"/>
      <c r="H10" s="690" t="s">
        <v>7</v>
      </c>
      <c r="I10" s="677"/>
      <c r="J10" s="690" t="s">
        <v>10</v>
      </c>
      <c r="K10" s="675"/>
      <c r="L10" s="690" t="s">
        <v>8</v>
      </c>
      <c r="M10" s="675"/>
      <c r="N10" s="702"/>
      <c r="O10" s="690" t="s">
        <v>11</v>
      </c>
      <c r="P10" s="675"/>
      <c r="Q10" s="702"/>
      <c r="R10" s="690" t="s">
        <v>494</v>
      </c>
      <c r="S10" s="675"/>
      <c r="T10" s="690" t="s">
        <v>495</v>
      </c>
      <c r="U10" s="675"/>
      <c r="V10" s="690" t="s">
        <v>14</v>
      </c>
      <c r="W10" s="675"/>
      <c r="X10" s="702"/>
      <c r="Y10" s="690" t="s">
        <v>15</v>
      </c>
      <c r="Z10" s="675"/>
      <c r="AA10" s="690" t="s">
        <v>16</v>
      </c>
      <c r="AB10" s="675"/>
      <c r="AC10" s="690" t="s">
        <v>17</v>
      </c>
      <c r="AD10" s="675"/>
    </row>
    <row r="11" spans="1:30" s="686" customFormat="1" ht="20.100000000000001" customHeight="1" x14ac:dyDescent="0.35">
      <c r="A11" s="924"/>
      <c r="B11" s="681"/>
      <c r="C11" s="696">
        <v>4.32</v>
      </c>
      <c r="D11" s="683"/>
      <c r="E11" s="703"/>
      <c r="F11" s="696">
        <v>4.37</v>
      </c>
      <c r="G11" s="683"/>
      <c r="H11" s="696">
        <v>4.3099999999999996</v>
      </c>
      <c r="I11" s="683"/>
      <c r="J11" s="696">
        <v>4.62</v>
      </c>
      <c r="K11" s="681"/>
      <c r="L11" s="696">
        <v>4.6399999999999997</v>
      </c>
      <c r="M11" s="681"/>
      <c r="N11" s="703"/>
      <c r="O11" s="696">
        <v>4.55</v>
      </c>
      <c r="P11" s="681"/>
      <c r="Q11" s="703"/>
      <c r="R11" s="696">
        <v>4.92</v>
      </c>
      <c r="S11" s="681"/>
      <c r="T11" s="696">
        <v>4.88</v>
      </c>
      <c r="U11" s="681"/>
      <c r="V11" s="696">
        <v>4.76</v>
      </c>
      <c r="W11" s="681"/>
      <c r="X11" s="703"/>
      <c r="Y11" s="696">
        <v>5.62</v>
      </c>
      <c r="Z11" s="681"/>
      <c r="AA11" s="696">
        <v>4.96</v>
      </c>
      <c r="AB11" s="681"/>
      <c r="AC11" s="696">
        <v>4.7699999999999996</v>
      </c>
      <c r="AD11" s="681"/>
    </row>
    <row r="12" spans="1:30" ht="5.0999999999999996" customHeight="1" x14ac:dyDescent="0.25">
      <c r="A12" s="687"/>
      <c r="C12" s="674"/>
      <c r="D12" s="476"/>
      <c r="E12" s="701"/>
      <c r="F12" s="486"/>
      <c r="G12" s="476"/>
      <c r="H12" s="486"/>
      <c r="I12" s="476"/>
      <c r="J12" s="486"/>
      <c r="L12" s="486"/>
      <c r="N12" s="701"/>
      <c r="O12" s="486"/>
      <c r="Q12" s="701"/>
      <c r="R12" s="486"/>
      <c r="T12" s="486"/>
      <c r="V12" s="486"/>
      <c r="X12" s="701"/>
      <c r="Y12" s="416"/>
      <c r="AA12" s="416"/>
      <c r="AC12" s="416"/>
    </row>
    <row r="13" spans="1:30" s="689" customFormat="1" ht="35.1" customHeight="1" x14ac:dyDescent="0.25">
      <c r="A13" s="926" t="s">
        <v>496</v>
      </c>
      <c r="C13" s="704" t="s">
        <v>215</v>
      </c>
      <c r="D13" s="691"/>
      <c r="E13" s="692"/>
      <c r="F13" s="704" t="s">
        <v>224</v>
      </c>
      <c r="G13" s="691"/>
      <c r="H13" s="704" t="s">
        <v>222</v>
      </c>
      <c r="I13" s="691"/>
      <c r="J13" s="704" t="s">
        <v>10</v>
      </c>
      <c r="L13" s="704" t="s">
        <v>8</v>
      </c>
      <c r="N13" s="692"/>
      <c r="O13" s="704" t="s">
        <v>230</v>
      </c>
      <c r="Q13" s="692"/>
      <c r="R13" s="704" t="s">
        <v>243</v>
      </c>
      <c r="T13" s="704" t="s">
        <v>240</v>
      </c>
      <c r="V13" s="704" t="s">
        <v>14</v>
      </c>
      <c r="X13" s="692"/>
      <c r="Y13" s="704" t="s">
        <v>245</v>
      </c>
      <c r="AA13" s="704" t="s">
        <v>249</v>
      </c>
      <c r="AC13" s="704" t="s">
        <v>248</v>
      </c>
    </row>
    <row r="14" spans="1:30" s="686" customFormat="1" ht="20.100000000000001" customHeight="1" x14ac:dyDescent="0.35">
      <c r="A14" s="926"/>
      <c r="B14" s="695"/>
      <c r="C14" s="696">
        <v>4.43</v>
      </c>
      <c r="D14" s="697"/>
      <c r="E14" s="698"/>
      <c r="F14" s="696">
        <v>4.1100000000000003</v>
      </c>
      <c r="G14" s="697"/>
      <c r="H14" s="696">
        <v>4.83</v>
      </c>
      <c r="I14" s="697"/>
      <c r="J14" s="696">
        <v>4.62</v>
      </c>
      <c r="K14" s="695"/>
      <c r="L14" s="696">
        <v>4.6399999999999997</v>
      </c>
      <c r="M14" s="695"/>
      <c r="N14" s="698"/>
      <c r="O14" s="696">
        <v>4.37</v>
      </c>
      <c r="P14" s="695"/>
      <c r="Q14" s="698"/>
      <c r="R14" s="696">
        <v>4.58</v>
      </c>
      <c r="S14" s="695"/>
      <c r="T14" s="696">
        <v>4.7</v>
      </c>
      <c r="U14" s="695"/>
      <c r="V14" s="696">
        <v>4.76</v>
      </c>
      <c r="W14" s="695"/>
      <c r="X14" s="698"/>
      <c r="Y14" s="696">
        <v>5.0999999999999996</v>
      </c>
      <c r="Z14" s="695"/>
      <c r="AA14" s="696">
        <v>5.27</v>
      </c>
      <c r="AB14" s="695"/>
      <c r="AC14" s="696">
        <v>5.09</v>
      </c>
      <c r="AD14" s="695"/>
    </row>
    <row r="15" spans="1:30" ht="5.0999999999999996" customHeight="1" x14ac:dyDescent="0.25">
      <c r="C15" s="693"/>
      <c r="D15" s="476"/>
      <c r="E15" s="701"/>
      <c r="F15" s="486"/>
      <c r="G15" s="476"/>
      <c r="H15" s="705"/>
      <c r="I15" s="476"/>
      <c r="J15" s="688"/>
      <c r="L15" s="688"/>
      <c r="N15" s="701"/>
      <c r="O15" s="486"/>
      <c r="Q15" s="701"/>
      <c r="R15" s="486"/>
      <c r="T15" s="486"/>
      <c r="V15" s="688"/>
      <c r="X15" s="701"/>
      <c r="Y15" s="416"/>
      <c r="AA15" s="416"/>
      <c r="AC15" s="416"/>
    </row>
    <row r="16" spans="1:30" s="689" customFormat="1" ht="35.1" customHeight="1" x14ac:dyDescent="0.25">
      <c r="C16" s="704" t="s">
        <v>218</v>
      </c>
      <c r="D16" s="691"/>
      <c r="E16" s="692"/>
      <c r="F16" s="704" t="s">
        <v>226</v>
      </c>
      <c r="G16" s="691"/>
      <c r="H16" s="704" t="s">
        <v>220</v>
      </c>
      <c r="I16" s="691"/>
      <c r="J16" s="694"/>
      <c r="L16" s="694"/>
      <c r="N16" s="692"/>
      <c r="O16" s="704" t="s">
        <v>233</v>
      </c>
      <c r="Q16" s="692"/>
      <c r="R16" s="704" t="s">
        <v>239</v>
      </c>
      <c r="T16" s="704" t="s">
        <v>237</v>
      </c>
      <c r="V16" s="694"/>
      <c r="X16" s="692"/>
      <c r="Y16" s="704" t="s">
        <v>244</v>
      </c>
      <c r="AA16" s="704" t="s">
        <v>246</v>
      </c>
      <c r="AC16" s="704" t="s">
        <v>262</v>
      </c>
    </row>
    <row r="17" spans="1:30" s="686" customFormat="1" ht="20.100000000000001" customHeight="1" x14ac:dyDescent="0.35">
      <c r="A17" s="695"/>
      <c r="B17" s="695"/>
      <c r="C17" s="696">
        <v>4.7300000000000004</v>
      </c>
      <c r="D17" s="697"/>
      <c r="E17" s="698"/>
      <c r="F17" s="696">
        <v>4.54</v>
      </c>
      <c r="G17" s="697"/>
      <c r="H17" s="696">
        <v>4.95</v>
      </c>
      <c r="I17" s="697"/>
      <c r="J17" s="706"/>
      <c r="K17" s="707"/>
      <c r="L17" s="706"/>
      <c r="M17" s="695"/>
      <c r="N17" s="698"/>
      <c r="O17" s="696">
        <v>4.78</v>
      </c>
      <c r="P17" s="695"/>
      <c r="Q17" s="698"/>
      <c r="R17" s="696">
        <v>5.08</v>
      </c>
      <c r="S17" s="695"/>
      <c r="T17" s="696">
        <v>5.38</v>
      </c>
      <c r="U17" s="695"/>
      <c r="V17" s="700"/>
      <c r="W17" s="695"/>
      <c r="X17" s="698"/>
      <c r="Y17" s="696">
        <v>6.49</v>
      </c>
      <c r="Z17" s="695"/>
      <c r="AA17" s="696">
        <v>4.6399999999999997</v>
      </c>
      <c r="AB17" s="695"/>
      <c r="AC17" s="696">
        <v>4.71</v>
      </c>
      <c r="AD17" s="695"/>
    </row>
    <row r="18" spans="1:30" ht="5.0999999999999996" customHeight="1" x14ac:dyDescent="0.25">
      <c r="C18" s="693"/>
      <c r="D18" s="476"/>
      <c r="E18" s="701"/>
      <c r="F18" s="486"/>
      <c r="G18" s="476"/>
      <c r="H18" s="486"/>
      <c r="I18" s="476"/>
      <c r="J18" s="708"/>
      <c r="K18" s="709"/>
      <c r="L18" s="708"/>
      <c r="N18" s="701"/>
      <c r="O18" s="486"/>
      <c r="Q18" s="701"/>
      <c r="R18" s="486"/>
      <c r="T18" s="486"/>
      <c r="V18" s="688"/>
      <c r="X18" s="701"/>
      <c r="AA18" s="416"/>
    </row>
    <row r="19" spans="1:30" s="689" customFormat="1" ht="35.1" customHeight="1" x14ac:dyDescent="0.25">
      <c r="C19" s="704" t="s">
        <v>216</v>
      </c>
      <c r="D19" s="691"/>
      <c r="E19" s="692"/>
      <c r="F19" s="704" t="s">
        <v>227</v>
      </c>
      <c r="G19" s="691"/>
      <c r="H19" s="704" t="s">
        <v>219</v>
      </c>
      <c r="I19" s="691"/>
      <c r="J19" s="710"/>
      <c r="K19" s="711"/>
      <c r="L19" s="712"/>
      <c r="N19" s="692"/>
      <c r="O19" s="704" t="s">
        <v>231</v>
      </c>
      <c r="Q19" s="692"/>
      <c r="R19" s="704" t="s">
        <v>242</v>
      </c>
      <c r="T19" s="704" t="s">
        <v>241</v>
      </c>
      <c r="V19" s="694"/>
      <c r="X19" s="692"/>
      <c r="Y19" s="694"/>
      <c r="AA19" s="704" t="s">
        <v>247</v>
      </c>
      <c r="AC19" s="694"/>
    </row>
    <row r="20" spans="1:30" s="686" customFormat="1" ht="20.100000000000001" customHeight="1" x14ac:dyDescent="0.35">
      <c r="A20" s="695"/>
      <c r="B20" s="695"/>
      <c r="C20" s="696">
        <v>3.82</v>
      </c>
      <c r="D20" s="697"/>
      <c r="E20" s="698"/>
      <c r="F20" s="696">
        <v>4.5</v>
      </c>
      <c r="G20" s="697"/>
      <c r="H20" s="696">
        <v>4.1500000000000004</v>
      </c>
      <c r="I20" s="697"/>
      <c r="J20" s="706"/>
      <c r="K20" s="707"/>
      <c r="L20" s="713"/>
      <c r="M20" s="695"/>
      <c r="N20" s="698"/>
      <c r="O20" s="696">
        <v>4.57</v>
      </c>
      <c r="P20" s="695"/>
      <c r="Q20" s="698"/>
      <c r="R20" s="696">
        <v>5.0599999999999996</v>
      </c>
      <c r="S20" s="695"/>
      <c r="T20" s="696">
        <v>4.6500000000000004</v>
      </c>
      <c r="U20" s="695"/>
      <c r="V20" s="700"/>
      <c r="W20" s="695"/>
      <c r="X20" s="698"/>
      <c r="Y20" s="714"/>
      <c r="Z20" s="695"/>
      <c r="AA20" s="696">
        <v>4.93</v>
      </c>
      <c r="AB20" s="695"/>
      <c r="AC20" s="714"/>
      <c r="AD20" s="695"/>
    </row>
    <row r="21" spans="1:30" ht="5.0999999999999996" customHeight="1" x14ac:dyDescent="0.25">
      <c r="C21" s="693"/>
      <c r="D21" s="476"/>
      <c r="E21" s="701"/>
      <c r="F21" s="486"/>
      <c r="G21" s="476"/>
      <c r="H21" s="486"/>
      <c r="I21" s="476"/>
      <c r="J21" s="708"/>
      <c r="K21" s="709"/>
      <c r="L21" s="708"/>
      <c r="N21" s="701"/>
      <c r="O21" s="486"/>
      <c r="Q21" s="701"/>
      <c r="R21" s="688"/>
      <c r="T21" s="486"/>
      <c r="V21" s="688"/>
      <c r="X21" s="701"/>
      <c r="AA21" s="416"/>
    </row>
    <row r="22" spans="1:30" s="689" customFormat="1" ht="35.1" customHeight="1" x14ac:dyDescent="0.25">
      <c r="C22" s="704" t="s">
        <v>217</v>
      </c>
      <c r="D22" s="691"/>
      <c r="E22" s="692"/>
      <c r="F22" s="693"/>
      <c r="G22" s="691"/>
      <c r="H22" s="704" t="s">
        <v>221</v>
      </c>
      <c r="I22" s="691"/>
      <c r="J22" s="710"/>
      <c r="K22" s="711"/>
      <c r="L22" s="712"/>
      <c r="N22" s="692"/>
      <c r="O22" s="704" t="s">
        <v>235</v>
      </c>
      <c r="Q22" s="692"/>
      <c r="R22" s="694"/>
      <c r="T22" s="704" t="s">
        <v>236</v>
      </c>
      <c r="V22" s="694"/>
      <c r="X22" s="692"/>
      <c r="Y22" s="694"/>
      <c r="AA22" s="704" t="s">
        <v>250</v>
      </c>
      <c r="AC22" s="694"/>
    </row>
    <row r="23" spans="1:30" s="686" customFormat="1" ht="20.100000000000001" customHeight="1" x14ac:dyDescent="0.35">
      <c r="A23" s="695"/>
      <c r="B23" s="695"/>
      <c r="C23" s="696">
        <v>4.58</v>
      </c>
      <c r="D23" s="697"/>
      <c r="E23" s="698"/>
      <c r="F23" s="699"/>
      <c r="G23" s="697"/>
      <c r="H23" s="696">
        <v>4.28</v>
      </c>
      <c r="I23" s="697"/>
      <c r="J23" s="706"/>
      <c r="K23" s="707"/>
      <c r="L23" s="713"/>
      <c r="M23" s="695"/>
      <c r="N23" s="698"/>
      <c r="O23" s="696">
        <v>5.05</v>
      </c>
      <c r="P23" s="695"/>
      <c r="Q23" s="698"/>
      <c r="R23" s="700"/>
      <c r="S23" s="695"/>
      <c r="T23" s="696">
        <v>4.92</v>
      </c>
      <c r="U23" s="695"/>
      <c r="V23" s="700"/>
      <c r="W23" s="695"/>
      <c r="X23" s="698"/>
      <c r="Y23" s="714"/>
      <c r="Z23" s="695"/>
      <c r="AA23" s="715" t="s">
        <v>101</v>
      </c>
      <c r="AB23" s="695"/>
      <c r="AC23" s="714"/>
      <c r="AD23" s="695"/>
    </row>
    <row r="24" spans="1:30" ht="5.0999999999999996" customHeight="1" x14ac:dyDescent="0.25">
      <c r="C24" s="693"/>
      <c r="D24" s="476"/>
      <c r="E24" s="701"/>
      <c r="F24" s="486"/>
      <c r="G24" s="476"/>
      <c r="H24" s="486"/>
      <c r="I24" s="476"/>
      <c r="J24" s="708"/>
      <c r="K24" s="709"/>
      <c r="L24" s="708"/>
      <c r="N24" s="701"/>
      <c r="O24" s="486"/>
      <c r="Q24" s="701"/>
      <c r="R24" s="688"/>
      <c r="T24" s="688"/>
      <c r="V24" s="688"/>
      <c r="X24" s="701"/>
    </row>
    <row r="25" spans="1:30" s="689" customFormat="1" ht="35.1" customHeight="1" x14ac:dyDescent="0.25">
      <c r="C25" s="704" t="s">
        <v>214</v>
      </c>
      <c r="D25" s="691"/>
      <c r="E25" s="692"/>
      <c r="F25" s="693"/>
      <c r="G25" s="691"/>
      <c r="H25" s="704" t="s">
        <v>223</v>
      </c>
      <c r="I25" s="691"/>
      <c r="J25" s="710"/>
      <c r="K25" s="711"/>
      <c r="L25" s="712"/>
      <c r="N25" s="692"/>
      <c r="O25" s="704" t="s">
        <v>234</v>
      </c>
      <c r="Q25" s="692"/>
      <c r="R25" s="694"/>
      <c r="T25" s="694"/>
      <c r="V25" s="694"/>
      <c r="X25" s="692"/>
      <c r="Y25" s="694"/>
      <c r="AA25" s="694"/>
      <c r="AC25" s="694"/>
    </row>
    <row r="26" spans="1:30" s="686" customFormat="1" ht="20.100000000000001" customHeight="1" x14ac:dyDescent="0.35">
      <c r="A26" s="695"/>
      <c r="B26" s="695"/>
      <c r="C26" s="696">
        <v>3.66</v>
      </c>
      <c r="D26" s="697"/>
      <c r="E26" s="698"/>
      <c r="F26" s="699"/>
      <c r="G26" s="697"/>
      <c r="H26" s="696">
        <v>4.34</v>
      </c>
      <c r="I26" s="697"/>
      <c r="J26" s="706"/>
      <c r="K26" s="707"/>
      <c r="L26" s="713"/>
      <c r="M26" s="695"/>
      <c r="N26" s="698"/>
      <c r="O26" s="696">
        <v>4.03</v>
      </c>
      <c r="P26" s="695"/>
      <c r="Q26" s="698"/>
      <c r="R26" s="700"/>
      <c r="S26" s="695"/>
      <c r="T26" s="700"/>
      <c r="U26" s="695"/>
      <c r="V26" s="700"/>
      <c r="W26" s="695"/>
      <c r="X26" s="698"/>
      <c r="Y26" s="714"/>
      <c r="Z26" s="695"/>
      <c r="AA26" s="714"/>
      <c r="AB26" s="695"/>
      <c r="AC26" s="714"/>
      <c r="AD26" s="695"/>
    </row>
    <row r="27" spans="1:30" ht="5.0999999999999996" customHeight="1" x14ac:dyDescent="0.25">
      <c r="E27" s="701"/>
      <c r="F27" s="688"/>
      <c r="H27" s="688"/>
      <c r="J27" s="688"/>
      <c r="L27" s="688"/>
      <c r="N27" s="701"/>
      <c r="O27" s="486"/>
      <c r="Q27" s="701"/>
      <c r="R27" s="688"/>
      <c r="T27" s="688"/>
      <c r="V27" s="688"/>
      <c r="X27" s="701"/>
    </row>
    <row r="28" spans="1:30" s="689" customFormat="1" ht="35.1" customHeight="1" x14ac:dyDescent="0.25">
      <c r="C28" s="694"/>
      <c r="E28" s="692"/>
      <c r="F28" s="694"/>
      <c r="H28" s="694"/>
      <c r="J28" s="694"/>
      <c r="L28" s="694"/>
      <c r="N28" s="692"/>
      <c r="O28" s="704" t="s">
        <v>228</v>
      </c>
      <c r="Q28" s="692"/>
      <c r="R28" s="694"/>
      <c r="T28" s="694"/>
      <c r="V28" s="694"/>
      <c r="X28" s="692"/>
      <c r="Y28" s="694"/>
      <c r="AA28" s="694"/>
      <c r="AC28" s="694"/>
    </row>
    <row r="29" spans="1:30" ht="20.100000000000001" customHeight="1" x14ac:dyDescent="0.25">
      <c r="B29" s="476"/>
      <c r="C29" s="693"/>
      <c r="D29" s="476"/>
      <c r="E29" s="701"/>
      <c r="F29" s="486"/>
      <c r="G29" s="476"/>
      <c r="H29" s="486"/>
      <c r="J29" s="688"/>
      <c r="L29" s="688"/>
      <c r="N29" s="701"/>
      <c r="O29" s="696">
        <v>4.17</v>
      </c>
      <c r="Q29" s="701"/>
      <c r="R29" s="688"/>
      <c r="T29" s="688"/>
      <c r="V29" s="688"/>
      <c r="X29" s="701"/>
      <c r="AB29" s="476"/>
      <c r="AD29" s="476"/>
    </row>
    <row r="30" spans="1:30" ht="5.0999999999999996" customHeight="1" x14ac:dyDescent="0.25">
      <c r="B30" s="476"/>
      <c r="C30" s="693"/>
      <c r="D30" s="476"/>
      <c r="E30" s="701"/>
      <c r="F30" s="486"/>
      <c r="G30" s="476"/>
      <c r="H30" s="486"/>
      <c r="J30" s="688"/>
      <c r="L30" s="688"/>
      <c r="N30" s="701"/>
      <c r="O30" s="486"/>
      <c r="Q30" s="701"/>
      <c r="R30" s="688"/>
      <c r="T30" s="688"/>
      <c r="V30" s="688"/>
      <c r="X30" s="701"/>
      <c r="AB30" s="476"/>
      <c r="AD30" s="476"/>
    </row>
    <row r="31" spans="1:30" s="689" customFormat="1" ht="35.1" customHeight="1" x14ac:dyDescent="0.25">
      <c r="B31" s="691"/>
      <c r="C31" s="927"/>
      <c r="D31" s="691"/>
      <c r="E31" s="692"/>
      <c r="F31" s="928"/>
      <c r="G31" s="928"/>
      <c r="H31" s="928"/>
      <c r="I31" s="928"/>
      <c r="J31" s="928"/>
      <c r="K31" s="928"/>
      <c r="L31" s="928"/>
      <c r="N31" s="692"/>
      <c r="O31" s="704" t="s">
        <v>232</v>
      </c>
      <c r="Q31" s="692"/>
      <c r="R31" s="694"/>
      <c r="T31" s="694"/>
      <c r="V31" s="694"/>
      <c r="X31" s="692"/>
      <c r="Y31" s="929" t="s">
        <v>497</v>
      </c>
      <c r="AA31" s="930" t="s">
        <v>498</v>
      </c>
      <c r="AB31" s="927"/>
      <c r="AC31" s="931" t="s">
        <v>499</v>
      </c>
      <c r="AD31" s="927"/>
    </row>
    <row r="32" spans="1:30" ht="20.100000000000001" customHeight="1" x14ac:dyDescent="0.25">
      <c r="B32" s="476"/>
      <c r="C32" s="927"/>
      <c r="D32" s="476"/>
      <c r="E32" s="701"/>
      <c r="F32" s="923"/>
      <c r="G32" s="923"/>
      <c r="H32" s="923"/>
      <c r="I32" s="923"/>
      <c r="J32" s="923"/>
      <c r="K32" s="923"/>
      <c r="L32" s="923"/>
      <c r="N32" s="701"/>
      <c r="O32" s="696">
        <v>5.03</v>
      </c>
      <c r="Q32" s="701"/>
      <c r="R32" s="688"/>
      <c r="T32" s="688"/>
      <c r="V32" s="688"/>
      <c r="X32" s="701"/>
      <c r="Y32" s="929"/>
      <c r="AA32" s="930"/>
      <c r="AB32" s="927"/>
      <c r="AC32" s="931"/>
      <c r="AD32" s="927"/>
    </row>
    <row r="33" spans="2:31" ht="5.0999999999999996" customHeight="1" x14ac:dyDescent="0.25">
      <c r="B33" s="476"/>
      <c r="C33" s="693"/>
      <c r="D33" s="476"/>
      <c r="E33" s="701"/>
      <c r="F33" s="486"/>
      <c r="G33" s="716"/>
      <c r="H33" s="486"/>
      <c r="I33" s="717"/>
      <c r="J33" s="688"/>
      <c r="K33" s="717"/>
      <c r="L33" s="688"/>
      <c r="N33" s="701"/>
      <c r="O33" s="486"/>
      <c r="Q33" s="701"/>
      <c r="R33" s="688"/>
      <c r="T33" s="688"/>
      <c r="V33" s="688"/>
      <c r="X33" s="701"/>
      <c r="Y33" s="673"/>
      <c r="AA33" s="688"/>
      <c r="AB33" s="486"/>
      <c r="AC33" s="688"/>
      <c r="AD33" s="486"/>
    </row>
    <row r="34" spans="2:31" s="689" customFormat="1" ht="35.1" customHeight="1" x14ac:dyDescent="0.25">
      <c r="B34" s="691"/>
      <c r="C34" s="927"/>
      <c r="D34" s="691"/>
      <c r="E34" s="692"/>
      <c r="F34" s="923"/>
      <c r="G34" s="923"/>
      <c r="H34" s="923"/>
      <c r="I34" s="923"/>
      <c r="J34" s="923"/>
      <c r="K34" s="923"/>
      <c r="L34" s="923"/>
      <c r="N34" s="692"/>
      <c r="O34" s="704" t="s">
        <v>229</v>
      </c>
      <c r="Q34" s="692"/>
      <c r="R34" s="694"/>
      <c r="T34" s="694"/>
      <c r="V34" s="694"/>
      <c r="X34" s="692"/>
      <c r="Y34" s="932" t="s">
        <v>500</v>
      </c>
      <c r="AA34" s="933" t="s">
        <v>501</v>
      </c>
      <c r="AB34" s="927"/>
      <c r="AC34" s="934" t="s">
        <v>502</v>
      </c>
      <c r="AD34" s="927"/>
    </row>
    <row r="35" spans="2:31" ht="20.100000000000001" customHeight="1" x14ac:dyDescent="0.25">
      <c r="B35" s="476"/>
      <c r="C35" s="927"/>
      <c r="D35" s="476"/>
      <c r="E35" s="701"/>
      <c r="F35" s="923"/>
      <c r="G35" s="923"/>
      <c r="H35" s="923"/>
      <c r="I35" s="923"/>
      <c r="J35" s="923"/>
      <c r="K35" s="923"/>
      <c r="L35" s="923"/>
      <c r="N35" s="701"/>
      <c r="O35" s="696">
        <v>4.5199999999999996</v>
      </c>
      <c r="Q35" s="701"/>
      <c r="R35" s="688"/>
      <c r="T35" s="688"/>
      <c r="V35" s="688"/>
      <c r="X35" s="701"/>
      <c r="Y35" s="932"/>
      <c r="AA35" s="933"/>
      <c r="AB35" s="927"/>
      <c r="AC35" s="934"/>
      <c r="AD35" s="927"/>
    </row>
    <row r="36" spans="2:31" x14ac:dyDescent="0.25">
      <c r="B36" s="476"/>
      <c r="C36" s="693"/>
      <c r="D36" s="476"/>
      <c r="E36" s="476"/>
      <c r="F36" s="486"/>
      <c r="G36" s="476"/>
      <c r="H36" s="486"/>
      <c r="J36" s="688"/>
      <c r="L36" s="688"/>
      <c r="O36" s="688"/>
      <c r="R36" s="688"/>
      <c r="T36" s="688"/>
      <c r="V36" s="688"/>
      <c r="AB36" s="476"/>
      <c r="AD36" s="476"/>
    </row>
    <row r="37" spans="2:31" x14ac:dyDescent="0.25">
      <c r="AB37" s="476"/>
    </row>
    <row r="40" spans="2:31" x14ac:dyDescent="0.25">
      <c r="V40" s="486"/>
      <c r="W40" s="476"/>
      <c r="X40" s="476"/>
      <c r="Y40" s="486"/>
      <c r="Z40" s="476"/>
      <c r="AA40" s="486"/>
      <c r="AB40" s="476"/>
      <c r="AC40" s="486"/>
      <c r="AD40" s="476"/>
      <c r="AE40" s="476"/>
    </row>
    <row r="41" spans="2:31" x14ac:dyDescent="0.25">
      <c r="V41" s="486"/>
      <c r="W41" s="476"/>
      <c r="X41" s="476"/>
      <c r="Y41" s="927"/>
      <c r="Z41" s="691"/>
      <c r="AA41" s="927"/>
      <c r="AB41" s="927"/>
      <c r="AC41" s="927"/>
      <c r="AD41" s="476"/>
      <c r="AE41" s="476"/>
    </row>
    <row r="42" spans="2:31" x14ac:dyDescent="0.25">
      <c r="V42" s="486"/>
      <c r="W42" s="476"/>
      <c r="X42" s="476"/>
      <c r="Y42" s="927"/>
      <c r="Z42" s="476"/>
      <c r="AA42" s="927"/>
      <c r="AB42" s="927"/>
      <c r="AC42" s="927"/>
      <c r="AD42" s="476"/>
      <c r="AE42" s="476"/>
    </row>
    <row r="43" spans="2:31" x14ac:dyDescent="0.25">
      <c r="V43" s="486"/>
      <c r="W43" s="476"/>
      <c r="X43" s="476"/>
      <c r="Y43" s="693"/>
      <c r="Z43" s="476"/>
      <c r="AA43" s="486"/>
      <c r="AB43" s="486"/>
      <c r="AC43" s="486"/>
      <c r="AD43" s="476"/>
      <c r="AE43" s="476"/>
    </row>
    <row r="44" spans="2:31" x14ac:dyDescent="0.25">
      <c r="V44" s="486"/>
      <c r="W44" s="476"/>
      <c r="X44" s="476"/>
      <c r="Y44" s="927"/>
      <c r="Z44" s="691"/>
      <c r="AA44" s="927"/>
      <c r="AB44" s="927"/>
      <c r="AC44" s="927"/>
      <c r="AD44" s="476"/>
      <c r="AE44" s="476"/>
    </row>
    <row r="45" spans="2:31" x14ac:dyDescent="0.25">
      <c r="V45" s="486"/>
      <c r="W45" s="476"/>
      <c r="X45" s="476"/>
      <c r="Y45" s="927"/>
      <c r="Z45" s="476"/>
      <c r="AA45" s="927"/>
      <c r="AB45" s="927"/>
      <c r="AC45" s="927"/>
      <c r="AD45" s="476"/>
      <c r="AE45" s="476"/>
    </row>
    <row r="46" spans="2:31" x14ac:dyDescent="0.25">
      <c r="V46" s="486"/>
      <c r="W46" s="476"/>
      <c r="X46" s="476"/>
      <c r="Y46" s="486"/>
      <c r="Z46" s="476"/>
      <c r="AA46" s="486"/>
      <c r="AB46" s="476"/>
      <c r="AC46" s="486"/>
      <c r="AD46" s="476"/>
      <c r="AE46" s="476"/>
    </row>
  </sheetData>
  <sheetProtection password="C6D6" sheet="1" objects="1" scenarios="1"/>
  <mergeCells count="28">
    <mergeCell ref="Y44:Y45"/>
    <mergeCell ref="AA44:AA45"/>
    <mergeCell ref="AB44:AB45"/>
    <mergeCell ref="AC44:AC45"/>
    <mergeCell ref="AD34:AD35"/>
    <mergeCell ref="Y41:Y42"/>
    <mergeCell ref="AA41:AA42"/>
    <mergeCell ref="AB41:AB42"/>
    <mergeCell ref="AC41:AC42"/>
    <mergeCell ref="AC34:AC35"/>
    <mergeCell ref="C34:C35"/>
    <mergeCell ref="F34:L34"/>
    <mergeCell ref="Y34:Y35"/>
    <mergeCell ref="AA34:AA35"/>
    <mergeCell ref="AB34:AB35"/>
    <mergeCell ref="F35:L35"/>
    <mergeCell ref="Y31:Y32"/>
    <mergeCell ref="AA31:AA32"/>
    <mergeCell ref="AB31:AB32"/>
    <mergeCell ref="AC31:AC32"/>
    <mergeCell ref="AD31:AD32"/>
    <mergeCell ref="F32:L32"/>
    <mergeCell ref="A4:A5"/>
    <mergeCell ref="A7:A8"/>
    <mergeCell ref="A10:A11"/>
    <mergeCell ref="A13:A14"/>
    <mergeCell ref="C31:C32"/>
    <mergeCell ref="F31:L31"/>
  </mergeCells>
  <conditionalFormatting sqref="C8 C11 C14 C17 C23 F8 F11 F17 F20 H11 H14 H17 H23 H26 J11 J14 L11 L14 O8 O11 O14 O17 O20 O23 O32 O35 R8 R11 R14 R17 R20 T11 T14 T20 T23 V11">
    <cfRule type="cellIs" dxfId="676" priority="115" operator="lessThanOrEqual">
      <formula>3.26</formula>
    </cfRule>
    <cfRule type="cellIs" dxfId="675" priority="116" operator="lessThanOrEqual">
      <formula>3.73</formula>
    </cfRule>
    <cfRule type="cellIs" dxfId="674" priority="117" operator="lessThanOrEqual">
      <formula>4.19</formula>
    </cfRule>
    <cfRule type="cellIs" dxfId="673" priority="118" operator="greaterThanOrEqual">
      <formula>6.06</formula>
    </cfRule>
    <cfRule type="cellIs" dxfId="672" priority="119" operator="greaterThanOrEqual">
      <formula>5.59</formula>
    </cfRule>
    <cfRule type="cellIs" dxfId="671" priority="120" operator="greaterThanOrEqual">
      <formula>5.13</formula>
    </cfRule>
  </conditionalFormatting>
  <conditionalFormatting sqref="V14">
    <cfRule type="cellIs" dxfId="670" priority="109" operator="lessThanOrEqual">
      <formula>3.26</formula>
    </cfRule>
    <cfRule type="cellIs" dxfId="669" priority="110" operator="lessThanOrEqual">
      <formula>3.73</formula>
    </cfRule>
    <cfRule type="cellIs" dxfId="668" priority="111" operator="lessThanOrEqual">
      <formula>4.19</formula>
    </cfRule>
    <cfRule type="cellIs" dxfId="667" priority="112" operator="greaterThanOrEqual">
      <formula>6.06</formula>
    </cfRule>
    <cfRule type="cellIs" dxfId="666" priority="113" operator="greaterThanOrEqual">
      <formula>5.59</formula>
    </cfRule>
    <cfRule type="cellIs" dxfId="665" priority="114" operator="greaterThanOrEqual">
      <formula>5.13</formula>
    </cfRule>
  </conditionalFormatting>
  <conditionalFormatting sqref="Y8">
    <cfRule type="cellIs" dxfId="664" priority="103" operator="lessThanOrEqual">
      <formula>3.26</formula>
    </cfRule>
    <cfRule type="cellIs" dxfId="663" priority="104" operator="lessThanOrEqual">
      <formula>3.73</formula>
    </cfRule>
    <cfRule type="cellIs" dxfId="662" priority="105" operator="lessThanOrEqual">
      <formula>4.19</formula>
    </cfRule>
    <cfRule type="cellIs" dxfId="661" priority="106" operator="greaterThanOrEqual">
      <formula>6.06</formula>
    </cfRule>
    <cfRule type="cellIs" dxfId="660" priority="107" operator="greaterThanOrEqual">
      <formula>5.59</formula>
    </cfRule>
    <cfRule type="cellIs" dxfId="659" priority="108" operator="greaterThanOrEqual">
      <formula>5.13</formula>
    </cfRule>
  </conditionalFormatting>
  <conditionalFormatting sqref="AC14">
    <cfRule type="cellIs" dxfId="658" priority="97" operator="lessThanOrEqual">
      <formula>3.26</formula>
    </cfRule>
    <cfRule type="cellIs" dxfId="657" priority="98" operator="lessThanOrEqual">
      <formula>3.73</formula>
    </cfRule>
    <cfRule type="cellIs" dxfId="656" priority="99" operator="lessThanOrEqual">
      <formula>4.19</formula>
    </cfRule>
    <cfRule type="cellIs" dxfId="655" priority="100" operator="greaterThanOrEqual">
      <formula>6.06</formula>
    </cfRule>
    <cfRule type="cellIs" dxfId="654" priority="101" operator="greaterThanOrEqual">
      <formula>5.59</formula>
    </cfRule>
    <cfRule type="cellIs" dxfId="653" priority="102" operator="greaterThanOrEqual">
      <formula>5.13</formula>
    </cfRule>
  </conditionalFormatting>
  <conditionalFormatting sqref="AC17">
    <cfRule type="cellIs" dxfId="652" priority="91" operator="lessThanOrEqual">
      <formula>3.26</formula>
    </cfRule>
    <cfRule type="cellIs" dxfId="651" priority="92" operator="lessThanOrEqual">
      <formula>3.73</formula>
    </cfRule>
    <cfRule type="cellIs" dxfId="650" priority="93" operator="lessThanOrEqual">
      <formula>4.19</formula>
    </cfRule>
    <cfRule type="cellIs" dxfId="649" priority="94" operator="greaterThanOrEqual">
      <formula>6.06</formula>
    </cfRule>
    <cfRule type="cellIs" dxfId="648" priority="95" operator="greaterThanOrEqual">
      <formula>5.59</formula>
    </cfRule>
    <cfRule type="cellIs" dxfId="647" priority="96" operator="greaterThanOrEqual">
      <formula>5.13</formula>
    </cfRule>
  </conditionalFormatting>
  <conditionalFormatting sqref="Y17">
    <cfRule type="cellIs" dxfId="646" priority="85" operator="lessThanOrEqual">
      <formula>3.26</formula>
    </cfRule>
    <cfRule type="cellIs" dxfId="645" priority="86" operator="lessThanOrEqual">
      <formula>3.73</formula>
    </cfRule>
    <cfRule type="cellIs" dxfId="644" priority="87" operator="lessThanOrEqual">
      <formula>4.19</formula>
    </cfRule>
    <cfRule type="cellIs" dxfId="643" priority="88" operator="greaterThanOrEqual">
      <formula>6.06</formula>
    </cfRule>
    <cfRule type="cellIs" dxfId="642" priority="89" operator="greaterThanOrEqual">
      <formula>5.59</formula>
    </cfRule>
    <cfRule type="cellIs" dxfId="641" priority="90" operator="greaterThanOrEqual">
      <formula>5.13</formula>
    </cfRule>
  </conditionalFormatting>
  <conditionalFormatting sqref="AA17">
    <cfRule type="cellIs" dxfId="640" priority="79" operator="lessThanOrEqual">
      <formula>3.26</formula>
    </cfRule>
    <cfRule type="cellIs" dxfId="639" priority="80" operator="lessThanOrEqual">
      <formula>3.73</formula>
    </cfRule>
    <cfRule type="cellIs" dxfId="638" priority="81" operator="lessThanOrEqual">
      <formula>4.19</formula>
    </cfRule>
    <cfRule type="cellIs" dxfId="637" priority="82" operator="greaterThanOrEqual">
      <formula>6.06</formula>
    </cfRule>
    <cfRule type="cellIs" dxfId="636" priority="83" operator="greaterThanOrEqual">
      <formula>5.59</formula>
    </cfRule>
    <cfRule type="cellIs" dxfId="635" priority="84" operator="greaterThanOrEqual">
      <formula>5.13</formula>
    </cfRule>
  </conditionalFormatting>
  <conditionalFormatting sqref="AA20">
    <cfRule type="cellIs" dxfId="634" priority="73" operator="lessThanOrEqual">
      <formula>3.26</formula>
    </cfRule>
    <cfRule type="cellIs" dxfId="633" priority="74" operator="lessThanOrEqual">
      <formula>3.73</formula>
    </cfRule>
    <cfRule type="cellIs" dxfId="632" priority="75" operator="lessThanOrEqual">
      <formula>4.19</formula>
    </cfRule>
    <cfRule type="cellIs" dxfId="631" priority="76" operator="greaterThanOrEqual">
      <formula>6.06</formula>
    </cfRule>
    <cfRule type="cellIs" dxfId="630" priority="77" operator="greaterThanOrEqual">
      <formula>5.59</formula>
    </cfRule>
    <cfRule type="cellIs" dxfId="629" priority="78" operator="greaterThanOrEqual">
      <formula>5.13</formula>
    </cfRule>
  </conditionalFormatting>
  <conditionalFormatting sqref="Y14">
    <cfRule type="cellIs" dxfId="628" priority="67" operator="lessThanOrEqual">
      <formula>3.26</formula>
    </cfRule>
    <cfRule type="cellIs" dxfId="627" priority="68" operator="lessThanOrEqual">
      <formula>3.73</formula>
    </cfRule>
    <cfRule type="cellIs" dxfId="626" priority="69" operator="lessThanOrEqual">
      <formula>4.19</formula>
    </cfRule>
    <cfRule type="cellIs" dxfId="625" priority="70" operator="greaterThanOrEqual">
      <formula>6.06</formula>
    </cfRule>
    <cfRule type="cellIs" dxfId="624" priority="71" operator="greaterThanOrEqual">
      <formula>5.59</formula>
    </cfRule>
    <cfRule type="cellIs" dxfId="623" priority="72" operator="greaterThanOrEqual">
      <formula>5.13</formula>
    </cfRule>
  </conditionalFormatting>
  <conditionalFormatting sqref="AA14">
    <cfRule type="cellIs" dxfId="622" priority="61" operator="lessThanOrEqual">
      <formula>3.26</formula>
    </cfRule>
    <cfRule type="cellIs" dxfId="621" priority="62" operator="lessThanOrEqual">
      <formula>3.73</formula>
    </cfRule>
    <cfRule type="cellIs" dxfId="620" priority="63" operator="lessThanOrEqual">
      <formula>4.19</formula>
    </cfRule>
    <cfRule type="cellIs" dxfId="619" priority="64" operator="greaterThanOrEqual">
      <formula>6.06</formula>
    </cfRule>
    <cfRule type="cellIs" dxfId="618" priority="65" operator="greaterThanOrEqual">
      <formula>5.59</formula>
    </cfRule>
    <cfRule type="cellIs" dxfId="617" priority="66" operator="greaterThanOrEqual">
      <formula>5.13</formula>
    </cfRule>
  </conditionalFormatting>
  <conditionalFormatting sqref="Y11">
    <cfRule type="cellIs" dxfId="616" priority="55" operator="lessThanOrEqual">
      <formula>3.26</formula>
    </cfRule>
    <cfRule type="cellIs" dxfId="615" priority="56" operator="lessThanOrEqual">
      <formula>3.73</formula>
    </cfRule>
    <cfRule type="cellIs" dxfId="614" priority="57" operator="lessThanOrEqual">
      <formula>4.19</formula>
    </cfRule>
    <cfRule type="cellIs" dxfId="613" priority="58" operator="greaterThanOrEqual">
      <formula>6.06</formula>
    </cfRule>
    <cfRule type="cellIs" dxfId="612" priority="59" operator="greaterThanOrEqual">
      <formula>5.59</formula>
    </cfRule>
    <cfRule type="cellIs" dxfId="611" priority="60" operator="greaterThanOrEqual">
      <formula>5.13</formula>
    </cfRule>
  </conditionalFormatting>
  <conditionalFormatting sqref="AA11">
    <cfRule type="cellIs" dxfId="610" priority="49" operator="lessThanOrEqual">
      <formula>3.26</formula>
    </cfRule>
    <cfRule type="cellIs" dxfId="609" priority="50" operator="lessThanOrEqual">
      <formula>3.73</formula>
    </cfRule>
    <cfRule type="cellIs" dxfId="608" priority="51" operator="lessThanOrEqual">
      <formula>4.19</formula>
    </cfRule>
    <cfRule type="cellIs" dxfId="607" priority="52" operator="greaterThanOrEqual">
      <formula>6.06</formula>
    </cfRule>
    <cfRule type="cellIs" dxfId="606" priority="53" operator="greaterThanOrEqual">
      <formula>5.59</formula>
    </cfRule>
    <cfRule type="cellIs" dxfId="605" priority="54" operator="greaterThanOrEqual">
      <formula>5.13</formula>
    </cfRule>
  </conditionalFormatting>
  <conditionalFormatting sqref="AC11">
    <cfRule type="cellIs" dxfId="604" priority="43" operator="lessThanOrEqual">
      <formula>3.26</formula>
    </cfRule>
    <cfRule type="cellIs" dxfId="603" priority="44" operator="lessThanOrEqual">
      <formula>3.73</formula>
    </cfRule>
    <cfRule type="cellIs" dxfId="602" priority="45" operator="lessThanOrEqual">
      <formula>4.19</formula>
    </cfRule>
    <cfRule type="cellIs" dxfId="601" priority="46" operator="greaterThanOrEqual">
      <formula>6.06</formula>
    </cfRule>
    <cfRule type="cellIs" dxfId="600" priority="47" operator="greaterThanOrEqual">
      <formula>5.59</formula>
    </cfRule>
    <cfRule type="cellIs" dxfId="599" priority="48" operator="greaterThanOrEqual">
      <formula>5.13</formula>
    </cfRule>
  </conditionalFormatting>
  <conditionalFormatting sqref="T17">
    <cfRule type="cellIs" dxfId="598" priority="37" operator="lessThanOrEqual">
      <formula>3.26</formula>
    </cfRule>
    <cfRule type="cellIs" dxfId="597" priority="38" operator="lessThanOrEqual">
      <formula>3.73</formula>
    </cfRule>
    <cfRule type="cellIs" dxfId="596" priority="39" operator="lessThanOrEqual">
      <formula>4.19</formula>
    </cfRule>
    <cfRule type="cellIs" dxfId="595" priority="40" operator="greaterThanOrEqual">
      <formula>6.06</formula>
    </cfRule>
    <cfRule type="cellIs" dxfId="594" priority="41" operator="greaterThanOrEqual">
      <formula>5.59</formula>
    </cfRule>
    <cfRule type="cellIs" dxfId="593" priority="42" operator="greaterThanOrEqual">
      <formula>5.13</formula>
    </cfRule>
  </conditionalFormatting>
  <conditionalFormatting sqref="O26">
    <cfRule type="cellIs" dxfId="592" priority="31" operator="lessThanOrEqual">
      <formula>3.26</formula>
    </cfRule>
    <cfRule type="cellIs" dxfId="591" priority="32" operator="lessThanOrEqual">
      <formula>3.73</formula>
    </cfRule>
    <cfRule type="cellIs" dxfId="590" priority="33" operator="lessThanOrEqual">
      <formula>4.19</formula>
    </cfRule>
    <cfRule type="cellIs" dxfId="589" priority="34" operator="greaterThanOrEqual">
      <formula>6.06</formula>
    </cfRule>
    <cfRule type="cellIs" dxfId="588" priority="35" operator="greaterThanOrEqual">
      <formula>5.59</formula>
    </cfRule>
    <cfRule type="cellIs" dxfId="587" priority="36" operator="greaterThanOrEqual">
      <formula>5.13</formula>
    </cfRule>
  </conditionalFormatting>
  <conditionalFormatting sqref="O29">
    <cfRule type="cellIs" dxfId="586" priority="25" operator="lessThanOrEqual">
      <formula>3.26</formula>
    </cfRule>
    <cfRule type="cellIs" dxfId="585" priority="26" operator="lessThanOrEqual">
      <formula>3.73</formula>
    </cfRule>
    <cfRule type="cellIs" dxfId="584" priority="27" operator="lessThanOrEqual">
      <formula>4.19</formula>
    </cfRule>
    <cfRule type="cellIs" dxfId="583" priority="28" operator="greaterThanOrEqual">
      <formula>6.06</formula>
    </cfRule>
    <cfRule type="cellIs" dxfId="582" priority="29" operator="greaterThanOrEqual">
      <formula>5.59</formula>
    </cfRule>
    <cfRule type="cellIs" dxfId="581" priority="30" operator="greaterThanOrEqual">
      <formula>5.13</formula>
    </cfRule>
  </conditionalFormatting>
  <conditionalFormatting sqref="H20">
    <cfRule type="cellIs" dxfId="580" priority="19" operator="lessThanOrEqual">
      <formula>3.26</formula>
    </cfRule>
    <cfRule type="cellIs" dxfId="579" priority="20" operator="lessThanOrEqual">
      <formula>3.73</formula>
    </cfRule>
    <cfRule type="cellIs" dxfId="578" priority="21" operator="lessThanOrEqual">
      <formula>4.19</formula>
    </cfRule>
    <cfRule type="cellIs" dxfId="577" priority="22" operator="greaterThanOrEqual">
      <formula>6.06</formula>
    </cfRule>
    <cfRule type="cellIs" dxfId="576" priority="23" operator="greaterThanOrEqual">
      <formula>5.59</formula>
    </cfRule>
    <cfRule type="cellIs" dxfId="575" priority="24" operator="greaterThanOrEqual">
      <formula>5.13</formula>
    </cfRule>
  </conditionalFormatting>
  <conditionalFormatting sqref="F14">
    <cfRule type="cellIs" dxfId="574" priority="13" operator="lessThanOrEqual">
      <formula>3.26</formula>
    </cfRule>
    <cfRule type="cellIs" dxfId="573" priority="14" operator="lessThanOrEqual">
      <formula>3.73</formula>
    </cfRule>
    <cfRule type="cellIs" dxfId="572" priority="15" operator="lessThanOrEqual">
      <formula>4.19</formula>
    </cfRule>
    <cfRule type="cellIs" dxfId="571" priority="16" operator="greaterThanOrEqual">
      <formula>6.06</formula>
    </cfRule>
    <cfRule type="cellIs" dxfId="570" priority="17" operator="greaterThanOrEqual">
      <formula>5.59</formula>
    </cfRule>
    <cfRule type="cellIs" dxfId="569" priority="18" operator="greaterThanOrEqual">
      <formula>5.13</formula>
    </cfRule>
  </conditionalFormatting>
  <conditionalFormatting sqref="C20">
    <cfRule type="cellIs" dxfId="568" priority="7" operator="lessThanOrEqual">
      <formula>3.26</formula>
    </cfRule>
    <cfRule type="cellIs" dxfId="567" priority="8" operator="lessThanOrEqual">
      <formula>3.73</formula>
    </cfRule>
    <cfRule type="cellIs" dxfId="566" priority="9" operator="lessThanOrEqual">
      <formula>4.19</formula>
    </cfRule>
    <cfRule type="cellIs" dxfId="565" priority="10" operator="greaterThanOrEqual">
      <formula>6.06</formula>
    </cfRule>
    <cfRule type="cellIs" dxfId="564" priority="11" operator="greaterThanOrEqual">
      <formula>5.59</formula>
    </cfRule>
    <cfRule type="cellIs" dxfId="563" priority="12" operator="greaterThanOrEqual">
      <formula>5.13</formula>
    </cfRule>
  </conditionalFormatting>
  <conditionalFormatting sqref="C26">
    <cfRule type="cellIs" dxfId="562" priority="1" operator="lessThanOrEqual">
      <formula>3.26</formula>
    </cfRule>
    <cfRule type="cellIs" dxfId="561" priority="2" operator="lessThanOrEqual">
      <formula>3.73</formula>
    </cfRule>
    <cfRule type="cellIs" dxfId="560" priority="3" operator="lessThanOrEqual">
      <formula>4.19</formula>
    </cfRule>
    <cfRule type="cellIs" dxfId="559" priority="4" operator="greaterThanOrEqual">
      <formula>6.06</formula>
    </cfRule>
    <cfRule type="cellIs" dxfId="558" priority="5" operator="greaterThanOrEqual">
      <formula>5.59</formula>
    </cfRule>
    <cfRule type="cellIs" dxfId="557" priority="6" operator="greaterThanOrEqual">
      <formula>5.13</formula>
    </cfRule>
  </conditionalFormatting>
  <hyperlinks>
    <hyperlink ref="A2" location="Contents!A1" display="Back to contents"/>
  </hyperlinks>
  <pageMargins left="0.7" right="0.7" top="0.75" bottom="0.75" header="0.3" footer="0.3"/>
  <pageSetup paperSize="9" scale="4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
  <sheetViews>
    <sheetView showGridLines="0" zoomScaleNormal="100" workbookViewId="0">
      <pane ySplit="2" topLeftCell="A3" activePane="bottomLeft" state="frozen"/>
      <selection pane="bottomLeft"/>
    </sheetView>
  </sheetViews>
  <sheetFormatPr defaultRowHeight="15" x14ac:dyDescent="0.25"/>
  <cols>
    <col min="1" max="1" width="9.109375" style="480" customWidth="1"/>
    <col min="2" max="2" width="1.109375" style="480" customWidth="1"/>
    <col min="3" max="3" width="10.6640625" style="673" customWidth="1"/>
    <col min="4" max="5" width="0.6640625" style="480" customWidth="1"/>
    <col min="6" max="6" width="10.6640625" style="295" customWidth="1"/>
    <col min="7" max="7" width="1.33203125" style="480" customWidth="1"/>
    <col min="8" max="8" width="10.6640625" style="295" customWidth="1"/>
    <col min="9" max="9" width="1.33203125" style="480" customWidth="1"/>
    <col min="10" max="10" width="10.6640625" style="295" customWidth="1"/>
    <col min="11" max="11" width="1.33203125" style="480" customWidth="1"/>
    <col min="12" max="12" width="10.6640625" style="295" customWidth="1"/>
    <col min="13" max="14" width="0.6640625" style="480" customWidth="1"/>
    <col min="15" max="15" width="10.6640625" style="295" customWidth="1"/>
    <col min="16" max="17" width="0.6640625" style="480" customWidth="1"/>
    <col min="18" max="18" width="10.6640625" style="295" customWidth="1"/>
    <col min="19" max="19" width="1.33203125" style="480" customWidth="1"/>
    <col min="20" max="20" width="10.6640625" style="295" customWidth="1"/>
    <col min="21" max="21" width="1.33203125" style="480" customWidth="1"/>
    <col min="22" max="22" width="10.6640625" style="295" customWidth="1"/>
    <col min="23" max="24" width="0.6640625" style="480" customWidth="1"/>
    <col min="25" max="25" width="10.6640625" style="295" customWidth="1"/>
    <col min="26" max="26" width="1.33203125" style="480" customWidth="1"/>
    <col min="27" max="27" width="10.6640625" style="295" customWidth="1"/>
    <col min="28" max="28" width="1.33203125" style="480" customWidth="1"/>
    <col min="29" max="29" width="10.6640625" style="295" customWidth="1"/>
    <col min="30" max="30" width="1.33203125" style="480" customWidth="1"/>
    <col min="31" max="16384" width="8.88671875" style="413"/>
  </cols>
  <sheetData>
    <row r="1" spans="1:30" ht="15.75" x14ac:dyDescent="0.25">
      <c r="A1" s="719" t="s">
        <v>504</v>
      </c>
    </row>
    <row r="2" spans="1:30" x14ac:dyDescent="0.25">
      <c r="A2" s="9" t="s">
        <v>31</v>
      </c>
    </row>
    <row r="3" spans="1:30" x14ac:dyDescent="0.25">
      <c r="C3" s="674"/>
      <c r="D3" s="476"/>
      <c r="E3" s="476"/>
      <c r="F3" s="416"/>
      <c r="G3" s="476"/>
      <c r="H3" s="416"/>
      <c r="I3" s="476"/>
    </row>
    <row r="4" spans="1:30" s="680" customFormat="1" ht="35.1" customHeight="1" x14ac:dyDescent="0.25">
      <c r="A4" s="924" t="s">
        <v>492</v>
      </c>
      <c r="B4" s="675"/>
      <c r="C4" s="676" t="s">
        <v>61</v>
      </c>
      <c r="D4" s="677"/>
      <c r="E4" s="677"/>
      <c r="F4" s="678"/>
      <c r="G4" s="677"/>
      <c r="H4" s="678"/>
      <c r="I4" s="677"/>
      <c r="J4" s="679"/>
      <c r="K4" s="675"/>
      <c r="L4" s="679"/>
      <c r="M4" s="675"/>
      <c r="N4" s="675"/>
      <c r="O4" s="679"/>
      <c r="P4" s="675"/>
      <c r="Q4" s="675"/>
      <c r="R4" s="679"/>
      <c r="S4" s="675"/>
      <c r="T4" s="679"/>
      <c r="U4" s="675"/>
      <c r="V4" s="679"/>
      <c r="W4" s="675"/>
      <c r="X4" s="675"/>
      <c r="Y4" s="679"/>
      <c r="Z4" s="675"/>
      <c r="AA4" s="679"/>
      <c r="AB4" s="675"/>
      <c r="AC4" s="679"/>
      <c r="AD4" s="675"/>
    </row>
    <row r="5" spans="1:30" s="686" customFormat="1" ht="20.100000000000001" customHeight="1" x14ac:dyDescent="0.35">
      <c r="A5" s="924"/>
      <c r="B5" s="681"/>
      <c r="C5" s="682">
        <v>4.67</v>
      </c>
      <c r="D5" s="683"/>
      <c r="E5" s="683"/>
      <c r="F5" s="684"/>
      <c r="G5" s="683"/>
      <c r="H5" s="684"/>
      <c r="I5" s="683"/>
      <c r="J5" s="685"/>
      <c r="K5" s="681"/>
      <c r="L5" s="685"/>
      <c r="M5" s="681"/>
      <c r="N5" s="681"/>
      <c r="O5" s="685"/>
      <c r="P5" s="681"/>
      <c r="Q5" s="681"/>
      <c r="R5" s="685"/>
      <c r="S5" s="681"/>
      <c r="T5" s="685"/>
      <c r="U5" s="681"/>
      <c r="V5" s="685"/>
      <c r="W5" s="681"/>
      <c r="X5" s="681"/>
      <c r="Y5" s="685"/>
      <c r="Z5" s="681"/>
      <c r="AA5" s="685"/>
      <c r="AB5" s="681"/>
      <c r="AC5" s="685"/>
      <c r="AD5" s="681"/>
    </row>
    <row r="6" spans="1:30" ht="5.0999999999999996" customHeight="1" x14ac:dyDescent="0.25">
      <c r="A6" s="687"/>
      <c r="C6" s="674"/>
      <c r="D6" s="476"/>
      <c r="E6" s="476"/>
      <c r="F6" s="486"/>
      <c r="G6" s="476"/>
      <c r="H6" s="486"/>
      <c r="I6" s="476"/>
      <c r="J6" s="688"/>
      <c r="L6" s="688"/>
      <c r="O6" s="688"/>
      <c r="R6" s="688"/>
      <c r="T6" s="688"/>
      <c r="V6" s="688"/>
    </row>
    <row r="7" spans="1:30" s="689" customFormat="1" ht="35.1" customHeight="1" x14ac:dyDescent="0.25">
      <c r="A7" s="925" t="s">
        <v>294</v>
      </c>
      <c r="C7" s="690" t="s">
        <v>6</v>
      </c>
      <c r="D7" s="691"/>
      <c r="E7" s="692"/>
      <c r="F7" s="690" t="s">
        <v>97</v>
      </c>
      <c r="H7" s="693"/>
      <c r="I7" s="691"/>
      <c r="J7" s="694"/>
      <c r="L7" s="694"/>
      <c r="N7" s="692"/>
      <c r="O7" s="690" t="s">
        <v>11</v>
      </c>
      <c r="Q7" s="692"/>
      <c r="R7" s="690" t="s">
        <v>100</v>
      </c>
      <c r="T7" s="694"/>
      <c r="V7" s="694"/>
      <c r="X7" s="692"/>
      <c r="Y7" s="690" t="s">
        <v>17</v>
      </c>
      <c r="AA7" s="694"/>
      <c r="AC7" s="694"/>
    </row>
    <row r="8" spans="1:30" s="686" customFormat="1" ht="20.100000000000001" customHeight="1" x14ac:dyDescent="0.35">
      <c r="A8" s="925"/>
      <c r="B8" s="695"/>
      <c r="C8" s="718">
        <v>4.1100000000000003</v>
      </c>
      <c r="D8" s="697"/>
      <c r="E8" s="698"/>
      <c r="F8" s="718">
        <v>4.3600000000000003</v>
      </c>
      <c r="G8" s="697"/>
      <c r="H8" s="699"/>
      <c r="I8" s="697"/>
      <c r="J8" s="700"/>
      <c r="K8" s="695"/>
      <c r="L8" s="700"/>
      <c r="M8" s="695"/>
      <c r="N8" s="698"/>
      <c r="O8" s="718">
        <v>4.79</v>
      </c>
      <c r="P8" s="695"/>
      <c r="Q8" s="698"/>
      <c r="R8" s="718">
        <v>4.99</v>
      </c>
      <c r="S8" s="695"/>
      <c r="T8" s="700"/>
      <c r="U8" s="695"/>
      <c r="V8" s="700"/>
      <c r="W8" s="695"/>
      <c r="X8" s="698"/>
      <c r="Y8" s="718">
        <v>4.87</v>
      </c>
      <c r="Z8" s="695"/>
      <c r="AA8" s="700"/>
      <c r="AB8" s="695"/>
      <c r="AC8" s="700"/>
      <c r="AD8" s="695"/>
    </row>
    <row r="9" spans="1:30" ht="5.0999999999999996" customHeight="1" x14ac:dyDescent="0.25">
      <c r="A9" s="687"/>
      <c r="C9" s="674"/>
      <c r="D9" s="476"/>
      <c r="E9" s="701"/>
      <c r="F9" s="486"/>
      <c r="G9" s="476"/>
      <c r="H9" s="486"/>
      <c r="I9" s="476"/>
      <c r="J9" s="688"/>
      <c r="L9" s="688"/>
      <c r="N9" s="701"/>
      <c r="O9" s="688"/>
      <c r="Q9" s="701"/>
      <c r="R9" s="688"/>
      <c r="T9" s="688"/>
      <c r="V9" s="688"/>
      <c r="X9" s="701"/>
    </row>
    <row r="10" spans="1:30" s="689" customFormat="1" ht="35.1" customHeight="1" x14ac:dyDescent="0.25">
      <c r="A10" s="924" t="s">
        <v>493</v>
      </c>
      <c r="B10" s="675"/>
      <c r="C10" s="690" t="s">
        <v>6</v>
      </c>
      <c r="D10" s="677"/>
      <c r="E10" s="702"/>
      <c r="F10" s="690" t="s">
        <v>9</v>
      </c>
      <c r="G10" s="677"/>
      <c r="H10" s="690" t="s">
        <v>7</v>
      </c>
      <c r="I10" s="677"/>
      <c r="J10" s="690" t="s">
        <v>10</v>
      </c>
      <c r="K10" s="675"/>
      <c r="L10" s="690" t="s">
        <v>8</v>
      </c>
      <c r="M10" s="675"/>
      <c r="N10" s="702"/>
      <c r="O10" s="690" t="s">
        <v>11</v>
      </c>
      <c r="P10" s="675"/>
      <c r="Q10" s="702"/>
      <c r="R10" s="690" t="s">
        <v>494</v>
      </c>
      <c r="S10" s="675"/>
      <c r="T10" s="690" t="s">
        <v>495</v>
      </c>
      <c r="U10" s="675"/>
      <c r="V10" s="690" t="s">
        <v>14</v>
      </c>
      <c r="W10" s="675"/>
      <c r="X10" s="702"/>
      <c r="Y10" s="690" t="s">
        <v>15</v>
      </c>
      <c r="Z10" s="675"/>
      <c r="AA10" s="690" t="s">
        <v>16</v>
      </c>
      <c r="AB10" s="675"/>
      <c r="AC10" s="690" t="s">
        <v>17</v>
      </c>
      <c r="AD10" s="675"/>
    </row>
    <row r="11" spans="1:30" s="686" customFormat="1" ht="20.100000000000001" customHeight="1" x14ac:dyDescent="0.35">
      <c r="A11" s="924"/>
      <c r="B11" s="681"/>
      <c r="C11" s="718">
        <v>4.1100000000000003</v>
      </c>
      <c r="D11" s="683"/>
      <c r="E11" s="703"/>
      <c r="F11" s="718">
        <v>4.42</v>
      </c>
      <c r="G11" s="683"/>
      <c r="H11" s="718">
        <v>4.22</v>
      </c>
      <c r="I11" s="683"/>
      <c r="J11" s="718">
        <v>4.59</v>
      </c>
      <c r="K11" s="681"/>
      <c r="L11" s="718">
        <v>4.53</v>
      </c>
      <c r="M11" s="681"/>
      <c r="N11" s="703"/>
      <c r="O11" s="718">
        <v>4.79</v>
      </c>
      <c r="P11" s="681"/>
      <c r="Q11" s="703"/>
      <c r="R11" s="718">
        <v>5.0199999999999996</v>
      </c>
      <c r="S11" s="681"/>
      <c r="T11" s="718">
        <v>4.8600000000000003</v>
      </c>
      <c r="U11" s="681"/>
      <c r="V11" s="718">
        <v>5.28</v>
      </c>
      <c r="W11" s="681"/>
      <c r="X11" s="703"/>
      <c r="Y11" s="718">
        <v>5.4</v>
      </c>
      <c r="Z11" s="681"/>
      <c r="AA11" s="718">
        <v>4.76</v>
      </c>
      <c r="AB11" s="681"/>
      <c r="AC11" s="718">
        <v>4.6900000000000004</v>
      </c>
      <c r="AD11" s="681"/>
    </row>
    <row r="12" spans="1:30" ht="5.0999999999999996" customHeight="1" x14ac:dyDescent="0.25">
      <c r="A12" s="687"/>
      <c r="C12" s="674"/>
      <c r="D12" s="476"/>
      <c r="E12" s="701"/>
      <c r="F12" s="486"/>
      <c r="G12" s="476"/>
      <c r="H12" s="486"/>
      <c r="I12" s="476"/>
      <c r="J12" s="486"/>
      <c r="L12" s="486"/>
      <c r="N12" s="701"/>
      <c r="O12" s="486"/>
      <c r="Q12" s="701"/>
      <c r="R12" s="486"/>
      <c r="T12" s="486"/>
      <c r="V12" s="486"/>
      <c r="X12" s="701"/>
      <c r="Y12" s="416"/>
      <c r="AA12" s="416"/>
      <c r="AC12" s="416"/>
    </row>
    <row r="13" spans="1:30" s="689" customFormat="1" ht="35.1" customHeight="1" x14ac:dyDescent="0.25">
      <c r="A13" s="926" t="s">
        <v>496</v>
      </c>
      <c r="C13" s="704" t="s">
        <v>215</v>
      </c>
      <c r="D13" s="691"/>
      <c r="E13" s="692"/>
      <c r="F13" s="704" t="s">
        <v>224</v>
      </c>
      <c r="G13" s="691"/>
      <c r="H13" s="704" t="s">
        <v>222</v>
      </c>
      <c r="I13" s="691"/>
      <c r="J13" s="704" t="s">
        <v>10</v>
      </c>
      <c r="L13" s="704" t="s">
        <v>8</v>
      </c>
      <c r="N13" s="692"/>
      <c r="O13" s="704" t="s">
        <v>230</v>
      </c>
      <c r="Q13" s="692"/>
      <c r="R13" s="704" t="s">
        <v>243</v>
      </c>
      <c r="T13" s="704" t="s">
        <v>240</v>
      </c>
      <c r="V13" s="704" t="s">
        <v>14</v>
      </c>
      <c r="X13" s="692"/>
      <c r="Y13" s="704" t="s">
        <v>245</v>
      </c>
      <c r="AA13" s="704" t="s">
        <v>249</v>
      </c>
      <c r="AC13" s="704" t="s">
        <v>248</v>
      </c>
    </row>
    <row r="14" spans="1:30" s="686" customFormat="1" ht="20.100000000000001" customHeight="1" x14ac:dyDescent="0.35">
      <c r="A14" s="926"/>
      <c r="B14" s="695"/>
      <c r="C14" s="718">
        <v>3.97</v>
      </c>
      <c r="D14" s="697"/>
      <c r="E14" s="698"/>
      <c r="F14" s="718">
        <v>4.3600000000000003</v>
      </c>
      <c r="G14" s="697"/>
      <c r="H14" s="718">
        <v>4.83</v>
      </c>
      <c r="I14" s="697"/>
      <c r="J14" s="718">
        <v>4.59</v>
      </c>
      <c r="K14" s="695"/>
      <c r="L14" s="718">
        <v>4.53</v>
      </c>
      <c r="M14" s="695"/>
      <c r="N14" s="698"/>
      <c r="O14" s="718">
        <v>4.24</v>
      </c>
      <c r="P14" s="695"/>
      <c r="Q14" s="698"/>
      <c r="R14" s="718">
        <v>4.58</v>
      </c>
      <c r="S14" s="695"/>
      <c r="T14" s="718">
        <v>4.6500000000000004</v>
      </c>
      <c r="U14" s="695"/>
      <c r="V14" s="718">
        <v>5.28</v>
      </c>
      <c r="W14" s="695"/>
      <c r="X14" s="698"/>
      <c r="Y14" s="718">
        <v>5.33</v>
      </c>
      <c r="Z14" s="695"/>
      <c r="AA14" s="718">
        <v>5.0599999999999996</v>
      </c>
      <c r="AB14" s="695"/>
      <c r="AC14" s="718">
        <v>4.6399999999999997</v>
      </c>
      <c r="AD14" s="695"/>
    </row>
    <row r="15" spans="1:30" ht="5.0999999999999996" customHeight="1" x14ac:dyDescent="0.25">
      <c r="C15" s="693"/>
      <c r="D15" s="476"/>
      <c r="E15" s="701"/>
      <c r="F15" s="486"/>
      <c r="G15" s="476"/>
      <c r="H15" s="705"/>
      <c r="I15" s="476"/>
      <c r="J15" s="688"/>
      <c r="L15" s="688"/>
      <c r="N15" s="701"/>
      <c r="O15" s="486"/>
      <c r="Q15" s="701"/>
      <c r="R15" s="486"/>
      <c r="T15" s="486"/>
      <c r="V15" s="688"/>
      <c r="X15" s="701"/>
      <c r="Y15" s="416"/>
      <c r="AA15" s="416"/>
      <c r="AC15" s="416"/>
    </row>
    <row r="16" spans="1:30" s="689" customFormat="1" ht="35.1" customHeight="1" x14ac:dyDescent="0.25">
      <c r="C16" s="704" t="s">
        <v>218</v>
      </c>
      <c r="D16" s="691"/>
      <c r="E16" s="692"/>
      <c r="F16" s="704" t="s">
        <v>226</v>
      </c>
      <c r="G16" s="691"/>
      <c r="H16" s="704" t="s">
        <v>220</v>
      </c>
      <c r="I16" s="691"/>
      <c r="J16" s="712"/>
      <c r="K16" s="711"/>
      <c r="L16" s="710"/>
      <c r="N16" s="692"/>
      <c r="O16" s="704" t="s">
        <v>233</v>
      </c>
      <c r="Q16" s="692"/>
      <c r="R16" s="704" t="s">
        <v>239</v>
      </c>
      <c r="T16" s="704" t="s">
        <v>237</v>
      </c>
      <c r="V16" s="694"/>
      <c r="X16" s="692"/>
      <c r="Y16" s="704" t="s">
        <v>244</v>
      </c>
      <c r="AA16" s="704" t="s">
        <v>246</v>
      </c>
      <c r="AC16" s="704" t="s">
        <v>262</v>
      </c>
    </row>
    <row r="17" spans="1:30" s="686" customFormat="1" ht="20.100000000000001" customHeight="1" x14ac:dyDescent="0.35">
      <c r="A17" s="695"/>
      <c r="B17" s="695"/>
      <c r="C17" s="718">
        <v>4.45</v>
      </c>
      <c r="D17" s="697"/>
      <c r="E17" s="698"/>
      <c r="F17" s="718">
        <v>4.51</v>
      </c>
      <c r="G17" s="697"/>
      <c r="H17" s="718">
        <v>4</v>
      </c>
      <c r="I17" s="697"/>
      <c r="J17" s="713"/>
      <c r="K17" s="707"/>
      <c r="L17" s="713"/>
      <c r="M17" s="695"/>
      <c r="N17" s="698"/>
      <c r="O17" s="718">
        <v>5.25</v>
      </c>
      <c r="P17" s="695"/>
      <c r="Q17" s="698"/>
      <c r="R17" s="718">
        <v>4.97</v>
      </c>
      <c r="S17" s="695"/>
      <c r="T17" s="718">
        <v>5.07</v>
      </c>
      <c r="U17" s="695"/>
      <c r="V17" s="700"/>
      <c r="W17" s="695"/>
      <c r="X17" s="698"/>
      <c r="Y17" s="718">
        <v>5.47</v>
      </c>
      <c r="Z17" s="695"/>
      <c r="AA17" s="718">
        <v>4.51</v>
      </c>
      <c r="AB17" s="695"/>
      <c r="AC17" s="718">
        <v>4.7</v>
      </c>
      <c r="AD17" s="695"/>
    </row>
    <row r="18" spans="1:30" ht="5.0999999999999996" customHeight="1" x14ac:dyDescent="0.25">
      <c r="C18" s="693"/>
      <c r="D18" s="476"/>
      <c r="E18" s="701"/>
      <c r="F18" s="486"/>
      <c r="G18" s="476"/>
      <c r="H18" s="486"/>
      <c r="I18" s="476"/>
      <c r="J18" s="708"/>
      <c r="K18" s="709"/>
      <c r="L18" s="708"/>
      <c r="N18" s="701"/>
      <c r="O18" s="486"/>
      <c r="Q18" s="701"/>
      <c r="R18" s="486"/>
      <c r="T18" s="486"/>
      <c r="V18" s="688"/>
      <c r="X18" s="701"/>
      <c r="AA18" s="416"/>
    </row>
    <row r="19" spans="1:30" s="689" customFormat="1" ht="35.1" customHeight="1" x14ac:dyDescent="0.25">
      <c r="C19" s="704" t="s">
        <v>216</v>
      </c>
      <c r="D19" s="691"/>
      <c r="E19" s="692"/>
      <c r="F19" s="704" t="s">
        <v>227</v>
      </c>
      <c r="G19" s="691"/>
      <c r="H19" s="704" t="s">
        <v>219</v>
      </c>
      <c r="I19" s="691"/>
      <c r="J19" s="712"/>
      <c r="K19" s="711"/>
      <c r="L19" s="712"/>
      <c r="N19" s="692"/>
      <c r="O19" s="704" t="s">
        <v>231</v>
      </c>
      <c r="Q19" s="692"/>
      <c r="R19" s="704" t="s">
        <v>242</v>
      </c>
      <c r="T19" s="704" t="s">
        <v>241</v>
      </c>
      <c r="V19" s="694"/>
      <c r="X19" s="692"/>
      <c r="Y19" s="694"/>
      <c r="AA19" s="704" t="s">
        <v>247</v>
      </c>
      <c r="AC19" s="694"/>
    </row>
    <row r="20" spans="1:30" s="686" customFormat="1" ht="20.100000000000001" customHeight="1" x14ac:dyDescent="0.35">
      <c r="A20" s="695"/>
      <c r="B20" s="695"/>
      <c r="C20" s="718">
        <v>3.59</v>
      </c>
      <c r="D20" s="697"/>
      <c r="E20" s="698"/>
      <c r="F20" s="718">
        <v>4.42</v>
      </c>
      <c r="G20" s="697"/>
      <c r="H20" s="718">
        <v>4.1500000000000004</v>
      </c>
      <c r="I20" s="697"/>
      <c r="J20" s="713"/>
      <c r="K20" s="707"/>
      <c r="L20" s="713"/>
      <c r="M20" s="695"/>
      <c r="N20" s="698"/>
      <c r="O20" s="718">
        <v>4.78</v>
      </c>
      <c r="P20" s="695"/>
      <c r="Q20" s="698"/>
      <c r="R20" s="718">
        <v>5.46</v>
      </c>
      <c r="S20" s="695"/>
      <c r="T20" s="718">
        <v>4.76</v>
      </c>
      <c r="U20" s="695"/>
      <c r="V20" s="700"/>
      <c r="W20" s="695"/>
      <c r="X20" s="698"/>
      <c r="Y20" s="714"/>
      <c r="Z20" s="695"/>
      <c r="AA20" s="718">
        <v>4.6500000000000004</v>
      </c>
      <c r="AB20" s="695"/>
      <c r="AC20" s="714"/>
      <c r="AD20" s="695"/>
    </row>
    <row r="21" spans="1:30" ht="5.0999999999999996" customHeight="1" x14ac:dyDescent="0.25">
      <c r="C21" s="693"/>
      <c r="D21" s="476"/>
      <c r="E21" s="701"/>
      <c r="F21" s="486"/>
      <c r="G21" s="476"/>
      <c r="H21" s="486"/>
      <c r="I21" s="476"/>
      <c r="J21" s="708"/>
      <c r="K21" s="709"/>
      <c r="L21" s="708"/>
      <c r="N21" s="701"/>
      <c r="O21" s="486"/>
      <c r="Q21" s="701"/>
      <c r="R21" s="688"/>
      <c r="T21" s="486"/>
      <c r="V21" s="688"/>
      <c r="X21" s="701"/>
      <c r="AA21" s="416"/>
    </row>
    <row r="22" spans="1:30" s="689" customFormat="1" ht="35.1" customHeight="1" x14ac:dyDescent="0.25">
      <c r="C22" s="704" t="s">
        <v>217</v>
      </c>
      <c r="D22" s="691"/>
      <c r="E22" s="692"/>
      <c r="F22" s="693"/>
      <c r="G22" s="691"/>
      <c r="H22" s="704" t="s">
        <v>221</v>
      </c>
      <c r="I22" s="691"/>
      <c r="J22" s="710"/>
      <c r="K22" s="711"/>
      <c r="L22" s="712"/>
      <c r="N22" s="692"/>
      <c r="O22" s="704" t="s">
        <v>235</v>
      </c>
      <c r="Q22" s="692"/>
      <c r="R22" s="694"/>
      <c r="T22" s="704" t="s">
        <v>236</v>
      </c>
      <c r="V22" s="694"/>
      <c r="X22" s="692"/>
      <c r="Y22" s="694"/>
      <c r="AA22" s="704" t="s">
        <v>250</v>
      </c>
      <c r="AC22" s="694"/>
    </row>
    <row r="23" spans="1:30" s="686" customFormat="1" ht="20.100000000000001" customHeight="1" x14ac:dyDescent="0.35">
      <c r="A23" s="695"/>
      <c r="B23" s="695"/>
      <c r="C23" s="718">
        <v>4.5599999999999996</v>
      </c>
      <c r="D23" s="697"/>
      <c r="E23" s="698"/>
      <c r="F23" s="699"/>
      <c r="G23" s="697"/>
      <c r="H23" s="718">
        <v>4.2</v>
      </c>
      <c r="I23" s="697"/>
      <c r="J23" s="706"/>
      <c r="K23" s="707"/>
      <c r="L23" s="713"/>
      <c r="M23" s="695"/>
      <c r="N23" s="698"/>
      <c r="O23" s="718">
        <v>4.83</v>
      </c>
      <c r="P23" s="695"/>
      <c r="Q23" s="698"/>
      <c r="R23" s="700"/>
      <c r="S23" s="695"/>
      <c r="T23" s="718">
        <v>4.9400000000000004</v>
      </c>
      <c r="U23" s="695"/>
      <c r="V23" s="700"/>
      <c r="W23" s="695"/>
      <c r="X23" s="698"/>
      <c r="Y23" s="714"/>
      <c r="Z23" s="695"/>
      <c r="AA23" s="718">
        <v>4.7</v>
      </c>
      <c r="AB23" s="695"/>
      <c r="AC23" s="714"/>
      <c r="AD23" s="695"/>
    </row>
    <row r="24" spans="1:30" ht="5.0999999999999996" customHeight="1" x14ac:dyDescent="0.25">
      <c r="C24" s="693"/>
      <c r="D24" s="476"/>
      <c r="E24" s="701"/>
      <c r="F24" s="486"/>
      <c r="G24" s="476"/>
      <c r="H24" s="486"/>
      <c r="I24" s="476"/>
      <c r="J24" s="708"/>
      <c r="K24" s="709"/>
      <c r="L24" s="708"/>
      <c r="N24" s="701"/>
      <c r="O24" s="486"/>
      <c r="Q24" s="701"/>
      <c r="R24" s="688"/>
      <c r="T24" s="688"/>
      <c r="V24" s="688"/>
      <c r="X24" s="701"/>
    </row>
    <row r="25" spans="1:30" s="689" customFormat="1" ht="35.1" customHeight="1" x14ac:dyDescent="0.25">
      <c r="C25" s="704" t="s">
        <v>214</v>
      </c>
      <c r="D25" s="691"/>
      <c r="E25" s="692"/>
      <c r="F25" s="693"/>
      <c r="G25" s="691"/>
      <c r="H25" s="704" t="s">
        <v>223</v>
      </c>
      <c r="I25" s="691"/>
      <c r="J25" s="710"/>
      <c r="K25" s="711"/>
      <c r="L25" s="712"/>
      <c r="N25" s="692"/>
      <c r="O25" s="704" t="s">
        <v>234</v>
      </c>
      <c r="Q25" s="692"/>
      <c r="R25" s="694"/>
      <c r="T25" s="694"/>
      <c r="V25" s="694"/>
      <c r="X25" s="692"/>
      <c r="Y25" s="694"/>
      <c r="AA25" s="694"/>
      <c r="AC25" s="694"/>
    </row>
    <row r="26" spans="1:30" s="686" customFormat="1" ht="20.100000000000001" customHeight="1" x14ac:dyDescent="0.35">
      <c r="A26" s="695"/>
      <c r="B26" s="695"/>
      <c r="C26" s="718">
        <v>3.56</v>
      </c>
      <c r="D26" s="697"/>
      <c r="E26" s="698"/>
      <c r="F26" s="699"/>
      <c r="G26" s="697"/>
      <c r="H26" s="718">
        <v>4.21</v>
      </c>
      <c r="I26" s="697"/>
      <c r="J26" s="700"/>
      <c r="K26" s="695"/>
      <c r="L26" s="700"/>
      <c r="M26" s="695"/>
      <c r="N26" s="698"/>
      <c r="O26" s="718">
        <v>4.01</v>
      </c>
      <c r="P26" s="695"/>
      <c r="Q26" s="698"/>
      <c r="R26" s="700"/>
      <c r="S26" s="695"/>
      <c r="T26" s="700"/>
      <c r="U26" s="695"/>
      <c r="V26" s="700"/>
      <c r="W26" s="695"/>
      <c r="X26" s="698"/>
      <c r="Y26" s="714"/>
      <c r="Z26" s="695"/>
      <c r="AA26" s="714"/>
      <c r="AB26" s="695"/>
      <c r="AC26" s="714"/>
      <c r="AD26" s="695"/>
    </row>
    <row r="27" spans="1:30" ht="5.0999999999999996" customHeight="1" x14ac:dyDescent="0.25">
      <c r="E27" s="701"/>
      <c r="F27" s="688"/>
      <c r="H27" s="688"/>
      <c r="J27" s="688"/>
      <c r="L27" s="688"/>
      <c r="N27" s="701"/>
      <c r="O27" s="486"/>
      <c r="Q27" s="701"/>
      <c r="R27" s="688"/>
      <c r="T27" s="688"/>
      <c r="V27" s="688"/>
      <c r="X27" s="701"/>
    </row>
    <row r="28" spans="1:30" s="689" customFormat="1" ht="35.1" customHeight="1" x14ac:dyDescent="0.25">
      <c r="C28" s="694"/>
      <c r="E28" s="692"/>
      <c r="F28" s="694"/>
      <c r="H28" s="694"/>
      <c r="J28" s="694"/>
      <c r="L28" s="694"/>
      <c r="N28" s="692"/>
      <c r="O28" s="704" t="s">
        <v>228</v>
      </c>
      <c r="Q28" s="692"/>
      <c r="R28" s="694"/>
      <c r="T28" s="694"/>
      <c r="V28" s="694"/>
      <c r="X28" s="692"/>
      <c r="Y28" s="694"/>
      <c r="AA28" s="694"/>
      <c r="AC28" s="694"/>
    </row>
    <row r="29" spans="1:30" ht="20.100000000000001" customHeight="1" x14ac:dyDescent="0.25">
      <c r="B29" s="476"/>
      <c r="C29" s="693"/>
      <c r="D29" s="476"/>
      <c r="E29" s="701"/>
      <c r="F29" s="486"/>
      <c r="G29" s="476"/>
      <c r="H29" s="486"/>
      <c r="J29" s="688"/>
      <c r="L29" s="688"/>
      <c r="N29" s="701"/>
      <c r="O29" s="718">
        <v>6.11</v>
      </c>
      <c r="Q29" s="701"/>
      <c r="R29" s="688"/>
      <c r="T29" s="688"/>
      <c r="V29" s="688"/>
      <c r="X29" s="701"/>
      <c r="AB29" s="476"/>
      <c r="AD29" s="476"/>
    </row>
    <row r="30" spans="1:30" ht="5.0999999999999996" customHeight="1" x14ac:dyDescent="0.25">
      <c r="B30" s="476"/>
      <c r="C30" s="693"/>
      <c r="D30" s="476"/>
      <c r="E30" s="701"/>
      <c r="F30" s="486"/>
      <c r="G30" s="476"/>
      <c r="H30" s="486"/>
      <c r="J30" s="688"/>
      <c r="L30" s="688"/>
      <c r="N30" s="701"/>
      <c r="O30" s="486"/>
      <c r="Q30" s="701"/>
      <c r="R30" s="688"/>
      <c r="T30" s="688"/>
      <c r="V30" s="688"/>
      <c r="X30" s="701"/>
      <c r="AB30" s="476"/>
      <c r="AD30" s="476"/>
    </row>
    <row r="31" spans="1:30" s="689" customFormat="1" ht="35.1" customHeight="1" x14ac:dyDescent="0.25">
      <c r="B31" s="691"/>
      <c r="C31" s="927"/>
      <c r="D31" s="691"/>
      <c r="E31" s="692"/>
      <c r="F31" s="928"/>
      <c r="G31" s="928"/>
      <c r="H31" s="928"/>
      <c r="I31" s="928"/>
      <c r="J31" s="928"/>
      <c r="K31" s="928"/>
      <c r="L31" s="928"/>
      <c r="N31" s="692"/>
      <c r="O31" s="704" t="s">
        <v>232</v>
      </c>
      <c r="Q31" s="692"/>
      <c r="R31" s="694"/>
      <c r="T31" s="694"/>
      <c r="V31" s="694"/>
      <c r="X31" s="692"/>
      <c r="Y31" s="929" t="s">
        <v>497</v>
      </c>
      <c r="AA31" s="930" t="s">
        <v>498</v>
      </c>
      <c r="AB31" s="927"/>
      <c r="AC31" s="931" t="s">
        <v>499</v>
      </c>
      <c r="AD31" s="927"/>
    </row>
    <row r="32" spans="1:30" ht="20.100000000000001" customHeight="1" x14ac:dyDescent="0.25">
      <c r="B32" s="476"/>
      <c r="C32" s="927"/>
      <c r="D32" s="476"/>
      <c r="E32" s="701"/>
      <c r="F32" s="923"/>
      <c r="G32" s="923"/>
      <c r="H32" s="923"/>
      <c r="I32" s="923"/>
      <c r="J32" s="923"/>
      <c r="K32" s="923"/>
      <c r="L32" s="923"/>
      <c r="N32" s="701"/>
      <c r="O32" s="718">
        <v>5.03</v>
      </c>
      <c r="Q32" s="701"/>
      <c r="R32" s="688"/>
      <c r="T32" s="688"/>
      <c r="V32" s="688"/>
      <c r="X32" s="701"/>
      <c r="Y32" s="929"/>
      <c r="AA32" s="930"/>
      <c r="AB32" s="927"/>
      <c r="AC32" s="931"/>
      <c r="AD32" s="927"/>
    </row>
    <row r="33" spans="2:31" ht="5.0999999999999996" customHeight="1" x14ac:dyDescent="0.25">
      <c r="B33" s="476"/>
      <c r="C33" s="693"/>
      <c r="D33" s="476"/>
      <c r="E33" s="701"/>
      <c r="F33" s="486"/>
      <c r="G33" s="716"/>
      <c r="H33" s="486"/>
      <c r="I33" s="717"/>
      <c r="J33" s="688"/>
      <c r="K33" s="717"/>
      <c r="L33" s="688"/>
      <c r="N33" s="701"/>
      <c r="O33" s="486"/>
      <c r="Q33" s="701"/>
      <c r="R33" s="688"/>
      <c r="T33" s="688"/>
      <c r="V33" s="688"/>
      <c r="X33" s="701"/>
      <c r="Y33" s="673"/>
      <c r="AA33" s="688"/>
      <c r="AB33" s="486"/>
      <c r="AC33" s="688"/>
      <c r="AD33" s="486"/>
    </row>
    <row r="34" spans="2:31" s="689" customFormat="1" ht="35.1" customHeight="1" x14ac:dyDescent="0.25">
      <c r="B34" s="691"/>
      <c r="C34" s="927"/>
      <c r="D34" s="691"/>
      <c r="E34" s="692"/>
      <c r="F34" s="923"/>
      <c r="G34" s="923"/>
      <c r="H34" s="923"/>
      <c r="I34" s="923"/>
      <c r="J34" s="923"/>
      <c r="K34" s="923"/>
      <c r="L34" s="923"/>
      <c r="N34" s="692"/>
      <c r="O34" s="704" t="s">
        <v>229</v>
      </c>
      <c r="Q34" s="692"/>
      <c r="R34" s="694"/>
      <c r="T34" s="694"/>
      <c r="V34" s="694"/>
      <c r="X34" s="692"/>
      <c r="Y34" s="932" t="s">
        <v>500</v>
      </c>
      <c r="AA34" s="933" t="s">
        <v>501</v>
      </c>
      <c r="AB34" s="927"/>
      <c r="AC34" s="934" t="s">
        <v>502</v>
      </c>
      <c r="AD34" s="927"/>
    </row>
    <row r="35" spans="2:31" ht="20.100000000000001" customHeight="1" x14ac:dyDescent="0.25">
      <c r="B35" s="476"/>
      <c r="C35" s="927"/>
      <c r="D35" s="476"/>
      <c r="E35" s="701"/>
      <c r="F35" s="923"/>
      <c r="G35" s="923"/>
      <c r="H35" s="923"/>
      <c r="I35" s="923"/>
      <c r="J35" s="923"/>
      <c r="K35" s="923"/>
      <c r="L35" s="923"/>
      <c r="N35" s="701"/>
      <c r="O35" s="718">
        <v>4.45</v>
      </c>
      <c r="Q35" s="701"/>
      <c r="R35" s="688"/>
      <c r="T35" s="688"/>
      <c r="V35" s="688"/>
      <c r="X35" s="701"/>
      <c r="Y35" s="932"/>
      <c r="AA35" s="933"/>
      <c r="AB35" s="927"/>
      <c r="AC35" s="934"/>
      <c r="AD35" s="927"/>
    </row>
    <row r="36" spans="2:31" x14ac:dyDescent="0.25">
      <c r="B36" s="476"/>
      <c r="C36" s="693"/>
      <c r="D36" s="476"/>
      <c r="E36" s="476"/>
      <c r="F36" s="486"/>
      <c r="G36" s="476"/>
      <c r="H36" s="486"/>
      <c r="J36" s="688"/>
      <c r="L36" s="688"/>
      <c r="O36" s="688"/>
      <c r="R36" s="688"/>
      <c r="T36" s="688"/>
      <c r="V36" s="688"/>
      <c r="AB36" s="476"/>
      <c r="AD36" s="476"/>
    </row>
    <row r="37" spans="2:31" x14ac:dyDescent="0.25">
      <c r="AB37" s="476"/>
    </row>
    <row r="40" spans="2:31" x14ac:dyDescent="0.25">
      <c r="V40" s="486"/>
      <c r="W40" s="476"/>
      <c r="X40" s="476"/>
      <c r="Y40" s="486"/>
      <c r="Z40" s="476"/>
      <c r="AA40" s="486"/>
      <c r="AB40" s="476"/>
      <c r="AC40" s="486"/>
      <c r="AD40" s="476"/>
      <c r="AE40" s="476"/>
    </row>
    <row r="41" spans="2:31" x14ac:dyDescent="0.25">
      <c r="V41" s="486"/>
      <c r="W41" s="476"/>
      <c r="X41" s="476"/>
      <c r="Y41" s="927"/>
      <c r="Z41" s="691"/>
      <c r="AA41" s="927"/>
      <c r="AB41" s="927"/>
      <c r="AC41" s="927"/>
      <c r="AD41" s="476"/>
      <c r="AE41" s="476"/>
    </row>
    <row r="42" spans="2:31" x14ac:dyDescent="0.25">
      <c r="V42" s="486"/>
      <c r="W42" s="476"/>
      <c r="X42" s="476"/>
      <c r="Y42" s="927"/>
      <c r="Z42" s="476"/>
      <c r="AA42" s="927"/>
      <c r="AB42" s="927"/>
      <c r="AC42" s="927"/>
      <c r="AD42" s="476"/>
      <c r="AE42" s="476"/>
    </row>
    <row r="43" spans="2:31" x14ac:dyDescent="0.25">
      <c r="V43" s="486"/>
      <c r="W43" s="476"/>
      <c r="X43" s="476"/>
      <c r="Y43" s="693"/>
      <c r="Z43" s="476"/>
      <c r="AA43" s="486"/>
      <c r="AB43" s="486"/>
      <c r="AC43" s="486"/>
      <c r="AD43" s="476"/>
      <c r="AE43" s="476"/>
    </row>
    <row r="44" spans="2:31" x14ac:dyDescent="0.25">
      <c r="V44" s="486"/>
      <c r="W44" s="476"/>
      <c r="X44" s="476"/>
      <c r="Y44" s="927"/>
      <c r="Z44" s="691"/>
      <c r="AA44" s="927"/>
      <c r="AB44" s="927"/>
      <c r="AC44" s="927"/>
      <c r="AD44" s="476"/>
      <c r="AE44" s="476"/>
    </row>
    <row r="45" spans="2:31" x14ac:dyDescent="0.25">
      <c r="V45" s="486"/>
      <c r="W45" s="476"/>
      <c r="X45" s="476"/>
      <c r="Y45" s="927"/>
      <c r="Z45" s="476"/>
      <c r="AA45" s="927"/>
      <c r="AB45" s="927"/>
      <c r="AC45" s="927"/>
      <c r="AD45" s="476"/>
      <c r="AE45" s="476"/>
    </row>
    <row r="46" spans="2:31" x14ac:dyDescent="0.25">
      <c r="V46" s="486"/>
      <c r="W46" s="476"/>
      <c r="X46" s="476"/>
      <c r="Y46" s="486"/>
      <c r="Z46" s="476"/>
      <c r="AA46" s="486"/>
      <c r="AB46" s="476"/>
      <c r="AC46" s="486"/>
      <c r="AD46" s="476"/>
      <c r="AE46" s="476"/>
    </row>
  </sheetData>
  <sheetProtection password="C6D6" sheet="1" objects="1" scenarios="1"/>
  <mergeCells count="28">
    <mergeCell ref="Y44:Y45"/>
    <mergeCell ref="AA44:AA45"/>
    <mergeCell ref="AB44:AB45"/>
    <mergeCell ref="AC44:AC45"/>
    <mergeCell ref="AD34:AD35"/>
    <mergeCell ref="Y41:Y42"/>
    <mergeCell ref="AA41:AA42"/>
    <mergeCell ref="AB41:AB42"/>
    <mergeCell ref="AC41:AC42"/>
    <mergeCell ref="AC34:AC35"/>
    <mergeCell ref="C34:C35"/>
    <mergeCell ref="F34:L34"/>
    <mergeCell ref="Y34:Y35"/>
    <mergeCell ref="AA34:AA35"/>
    <mergeCell ref="AB34:AB35"/>
    <mergeCell ref="F35:L35"/>
    <mergeCell ref="Y31:Y32"/>
    <mergeCell ref="AA31:AA32"/>
    <mergeCell ref="AB31:AB32"/>
    <mergeCell ref="AC31:AC32"/>
    <mergeCell ref="AD31:AD32"/>
    <mergeCell ref="F32:L32"/>
    <mergeCell ref="A4:A5"/>
    <mergeCell ref="A7:A8"/>
    <mergeCell ref="A10:A11"/>
    <mergeCell ref="A13:A14"/>
    <mergeCell ref="C31:C32"/>
    <mergeCell ref="F31:L31"/>
  </mergeCells>
  <conditionalFormatting sqref="F8">
    <cfRule type="cellIs" dxfId="556" priority="331" operator="lessThanOrEqual">
      <formula>3.27</formula>
    </cfRule>
    <cfRule type="cellIs" dxfId="555" priority="332" operator="lessThanOrEqual">
      <formula>3.74</formula>
    </cfRule>
    <cfRule type="cellIs" dxfId="554" priority="333" operator="lessThanOrEqual">
      <formula>4.2</formula>
    </cfRule>
    <cfRule type="cellIs" dxfId="553" priority="334" operator="greaterThanOrEqual">
      <formula>6.07</formula>
    </cfRule>
    <cfRule type="cellIs" dxfId="552" priority="335" operator="greaterThanOrEqual">
      <formula>5.6</formula>
    </cfRule>
    <cfRule type="cellIs" dxfId="551" priority="336" operator="greaterThanOrEqual">
      <formula>5.14</formula>
    </cfRule>
  </conditionalFormatting>
  <conditionalFormatting sqref="O8">
    <cfRule type="cellIs" dxfId="550" priority="325" operator="lessThanOrEqual">
      <formula>3.27</formula>
    </cfRule>
    <cfRule type="cellIs" dxfId="549" priority="326" operator="lessThanOrEqual">
      <formula>3.74</formula>
    </cfRule>
    <cfRule type="cellIs" dxfId="548" priority="327" operator="lessThanOrEqual">
      <formula>4.2</formula>
    </cfRule>
    <cfRule type="cellIs" dxfId="547" priority="328" operator="greaterThanOrEqual">
      <formula>6.07</formula>
    </cfRule>
    <cfRule type="cellIs" dxfId="546" priority="329" operator="greaterThanOrEqual">
      <formula>5.6</formula>
    </cfRule>
    <cfRule type="cellIs" dxfId="545" priority="330" operator="greaterThanOrEqual">
      <formula>5.14</formula>
    </cfRule>
  </conditionalFormatting>
  <conditionalFormatting sqref="R8">
    <cfRule type="cellIs" dxfId="544" priority="319" operator="lessThanOrEqual">
      <formula>3.27</formula>
    </cfRule>
    <cfRule type="cellIs" dxfId="543" priority="320" operator="lessThanOrEqual">
      <formula>3.74</formula>
    </cfRule>
    <cfRule type="cellIs" dxfId="542" priority="321" operator="lessThanOrEqual">
      <formula>4.2</formula>
    </cfRule>
    <cfRule type="cellIs" dxfId="541" priority="322" operator="greaterThanOrEqual">
      <formula>6.07</formula>
    </cfRule>
    <cfRule type="cellIs" dxfId="540" priority="323" operator="greaterThanOrEqual">
      <formula>5.6</formula>
    </cfRule>
    <cfRule type="cellIs" dxfId="539" priority="324" operator="greaterThanOrEqual">
      <formula>5.14</formula>
    </cfRule>
  </conditionalFormatting>
  <conditionalFormatting sqref="Y8">
    <cfRule type="cellIs" dxfId="538" priority="313" operator="lessThanOrEqual">
      <formula>3.27</formula>
    </cfRule>
    <cfRule type="cellIs" dxfId="537" priority="314" operator="lessThanOrEqual">
      <formula>3.74</formula>
    </cfRule>
    <cfRule type="cellIs" dxfId="536" priority="315" operator="lessThanOrEqual">
      <formula>4.2</formula>
    </cfRule>
    <cfRule type="cellIs" dxfId="535" priority="316" operator="greaterThanOrEqual">
      <formula>6.07</formula>
    </cfRule>
    <cfRule type="cellIs" dxfId="534" priority="317" operator="greaterThanOrEqual">
      <formula>5.6</formula>
    </cfRule>
    <cfRule type="cellIs" dxfId="533" priority="318" operator="greaterThanOrEqual">
      <formula>5.14</formula>
    </cfRule>
  </conditionalFormatting>
  <conditionalFormatting sqref="AC11">
    <cfRule type="cellIs" dxfId="532" priority="307" operator="lessThanOrEqual">
      <formula>3.27</formula>
    </cfRule>
    <cfRule type="cellIs" dxfId="531" priority="308" operator="lessThanOrEqual">
      <formula>3.74</formula>
    </cfRule>
    <cfRule type="cellIs" dxfId="530" priority="309" operator="lessThanOrEqual">
      <formula>4.2</formula>
    </cfRule>
    <cfRule type="cellIs" dxfId="529" priority="310" operator="greaterThanOrEqual">
      <formula>6.07</formula>
    </cfRule>
    <cfRule type="cellIs" dxfId="528" priority="311" operator="greaterThanOrEqual">
      <formula>5.6</formula>
    </cfRule>
    <cfRule type="cellIs" dxfId="527" priority="312" operator="greaterThanOrEqual">
      <formula>5.14</formula>
    </cfRule>
  </conditionalFormatting>
  <conditionalFormatting sqref="AA11">
    <cfRule type="cellIs" dxfId="526" priority="301" operator="lessThanOrEqual">
      <formula>3.27</formula>
    </cfRule>
    <cfRule type="cellIs" dxfId="525" priority="302" operator="lessThanOrEqual">
      <formula>3.74</formula>
    </cfRule>
    <cfRule type="cellIs" dxfId="524" priority="303" operator="lessThanOrEqual">
      <formula>4.2</formula>
    </cfRule>
    <cfRule type="cellIs" dxfId="523" priority="304" operator="greaterThanOrEqual">
      <formula>6.07</formula>
    </cfRule>
    <cfRule type="cellIs" dxfId="522" priority="305" operator="greaterThanOrEqual">
      <formula>5.6</formula>
    </cfRule>
    <cfRule type="cellIs" dxfId="521" priority="306" operator="greaterThanOrEqual">
      <formula>5.14</formula>
    </cfRule>
  </conditionalFormatting>
  <conditionalFormatting sqref="Y11">
    <cfRule type="cellIs" dxfId="520" priority="295" operator="lessThanOrEqual">
      <formula>3.27</formula>
    </cfRule>
    <cfRule type="cellIs" dxfId="519" priority="296" operator="lessThanOrEqual">
      <formula>3.74</formula>
    </cfRule>
    <cfRule type="cellIs" dxfId="518" priority="297" operator="lessThanOrEqual">
      <formula>4.2</formula>
    </cfRule>
    <cfRule type="cellIs" dxfId="517" priority="298" operator="greaterThanOrEqual">
      <formula>6.07</formula>
    </cfRule>
    <cfRule type="cellIs" dxfId="516" priority="299" operator="greaterThanOrEqual">
      <formula>5.6</formula>
    </cfRule>
    <cfRule type="cellIs" dxfId="515" priority="300" operator="greaterThanOrEqual">
      <formula>5.14</formula>
    </cfRule>
  </conditionalFormatting>
  <conditionalFormatting sqref="V11">
    <cfRule type="cellIs" dxfId="514" priority="289" operator="lessThanOrEqual">
      <formula>3.27</formula>
    </cfRule>
    <cfRule type="cellIs" dxfId="513" priority="290" operator="lessThanOrEqual">
      <formula>3.74</formula>
    </cfRule>
    <cfRule type="cellIs" dxfId="512" priority="291" operator="lessThanOrEqual">
      <formula>4.2</formula>
    </cfRule>
    <cfRule type="cellIs" dxfId="511" priority="292" operator="greaterThanOrEqual">
      <formula>6.07</formula>
    </cfRule>
    <cfRule type="cellIs" dxfId="510" priority="293" operator="greaterThanOrEqual">
      <formula>5.6</formula>
    </cfRule>
    <cfRule type="cellIs" dxfId="509" priority="294" operator="greaterThanOrEqual">
      <formula>5.14</formula>
    </cfRule>
  </conditionalFormatting>
  <conditionalFormatting sqref="T11">
    <cfRule type="cellIs" dxfId="508" priority="283" operator="lessThanOrEqual">
      <formula>3.27</formula>
    </cfRule>
    <cfRule type="cellIs" dxfId="507" priority="284" operator="lessThanOrEqual">
      <formula>3.74</formula>
    </cfRule>
    <cfRule type="cellIs" dxfId="506" priority="285" operator="lessThanOrEqual">
      <formula>4.2</formula>
    </cfRule>
    <cfRule type="cellIs" dxfId="505" priority="286" operator="greaterThanOrEqual">
      <formula>6.07</formula>
    </cfRule>
    <cfRule type="cellIs" dxfId="504" priority="287" operator="greaterThanOrEqual">
      <formula>5.6</formula>
    </cfRule>
    <cfRule type="cellIs" dxfId="503" priority="288" operator="greaterThanOrEqual">
      <formula>5.14</formula>
    </cfRule>
  </conditionalFormatting>
  <conditionalFormatting sqref="R11">
    <cfRule type="cellIs" dxfId="502" priority="277" operator="lessThanOrEqual">
      <formula>3.27</formula>
    </cfRule>
    <cfRule type="cellIs" dxfId="501" priority="278" operator="lessThanOrEqual">
      <formula>3.74</formula>
    </cfRule>
    <cfRule type="cellIs" dxfId="500" priority="279" operator="lessThanOrEqual">
      <formula>4.2</formula>
    </cfRule>
    <cfRule type="cellIs" dxfId="499" priority="280" operator="greaterThanOrEqual">
      <formula>6.07</formula>
    </cfRule>
    <cfRule type="cellIs" dxfId="498" priority="281" operator="greaterThanOrEqual">
      <formula>5.6</formula>
    </cfRule>
    <cfRule type="cellIs" dxfId="497" priority="282" operator="greaterThanOrEqual">
      <formula>5.14</formula>
    </cfRule>
  </conditionalFormatting>
  <conditionalFormatting sqref="O11">
    <cfRule type="cellIs" dxfId="496" priority="271" operator="lessThanOrEqual">
      <formula>3.27</formula>
    </cfRule>
    <cfRule type="cellIs" dxfId="495" priority="272" operator="lessThanOrEqual">
      <formula>3.74</formula>
    </cfRule>
    <cfRule type="cellIs" dxfId="494" priority="273" operator="lessThanOrEqual">
      <formula>4.2</formula>
    </cfRule>
    <cfRule type="cellIs" dxfId="493" priority="274" operator="greaterThanOrEqual">
      <formula>6.07</formula>
    </cfRule>
    <cfRule type="cellIs" dxfId="492" priority="275" operator="greaterThanOrEqual">
      <formula>5.6</formula>
    </cfRule>
    <cfRule type="cellIs" dxfId="491" priority="276" operator="greaterThanOrEqual">
      <formula>5.14</formula>
    </cfRule>
  </conditionalFormatting>
  <conditionalFormatting sqref="L11">
    <cfRule type="cellIs" dxfId="490" priority="265" operator="lessThanOrEqual">
      <formula>3.27</formula>
    </cfRule>
    <cfRule type="cellIs" dxfId="489" priority="266" operator="lessThanOrEqual">
      <formula>3.74</formula>
    </cfRule>
    <cfRule type="cellIs" dxfId="488" priority="267" operator="lessThanOrEqual">
      <formula>4.2</formula>
    </cfRule>
    <cfRule type="cellIs" dxfId="487" priority="268" operator="greaterThanOrEqual">
      <formula>6.07</formula>
    </cfRule>
    <cfRule type="cellIs" dxfId="486" priority="269" operator="greaterThanOrEqual">
      <formula>5.6</formula>
    </cfRule>
    <cfRule type="cellIs" dxfId="485" priority="270" operator="greaterThanOrEqual">
      <formula>5.14</formula>
    </cfRule>
  </conditionalFormatting>
  <conditionalFormatting sqref="J11">
    <cfRule type="cellIs" dxfId="484" priority="259" operator="lessThanOrEqual">
      <formula>3.27</formula>
    </cfRule>
    <cfRule type="cellIs" dxfId="483" priority="260" operator="lessThanOrEqual">
      <formula>3.74</formula>
    </cfRule>
    <cfRule type="cellIs" dxfId="482" priority="261" operator="lessThanOrEqual">
      <formula>4.2</formula>
    </cfRule>
    <cfRule type="cellIs" dxfId="481" priority="262" operator="greaterThanOrEqual">
      <formula>6.07</formula>
    </cfRule>
    <cfRule type="cellIs" dxfId="480" priority="263" operator="greaterThanOrEqual">
      <formula>5.6</formula>
    </cfRule>
    <cfRule type="cellIs" dxfId="479" priority="264" operator="greaterThanOrEqual">
      <formula>5.14</formula>
    </cfRule>
  </conditionalFormatting>
  <conditionalFormatting sqref="H11">
    <cfRule type="cellIs" dxfId="478" priority="253" operator="lessThanOrEqual">
      <formula>3.27</formula>
    </cfRule>
    <cfRule type="cellIs" dxfId="477" priority="254" operator="lessThanOrEqual">
      <formula>3.74</formula>
    </cfRule>
    <cfRule type="cellIs" dxfId="476" priority="255" operator="lessThanOrEqual">
      <formula>4.2</formula>
    </cfRule>
    <cfRule type="cellIs" dxfId="475" priority="256" operator="greaterThanOrEqual">
      <formula>6.07</formula>
    </cfRule>
    <cfRule type="cellIs" dxfId="474" priority="257" operator="greaterThanOrEqual">
      <formula>5.6</formula>
    </cfRule>
    <cfRule type="cellIs" dxfId="473" priority="258" operator="greaterThanOrEqual">
      <formula>5.14</formula>
    </cfRule>
  </conditionalFormatting>
  <conditionalFormatting sqref="F11">
    <cfRule type="cellIs" dxfId="472" priority="247" operator="lessThanOrEqual">
      <formula>3.27</formula>
    </cfRule>
    <cfRule type="cellIs" dxfId="471" priority="248" operator="lessThanOrEqual">
      <formula>3.74</formula>
    </cfRule>
    <cfRule type="cellIs" dxfId="470" priority="249" operator="lessThanOrEqual">
      <formula>4.2</formula>
    </cfRule>
    <cfRule type="cellIs" dxfId="469" priority="250" operator="greaterThanOrEqual">
      <formula>6.07</formula>
    </cfRule>
    <cfRule type="cellIs" dxfId="468" priority="251" operator="greaterThanOrEqual">
      <formula>5.6</formula>
    </cfRule>
    <cfRule type="cellIs" dxfId="467" priority="252" operator="greaterThanOrEqual">
      <formula>5.14</formula>
    </cfRule>
  </conditionalFormatting>
  <conditionalFormatting sqref="F14">
    <cfRule type="cellIs" dxfId="466" priority="241" operator="lessThanOrEqual">
      <formula>3.27</formula>
    </cfRule>
    <cfRule type="cellIs" dxfId="465" priority="242" operator="lessThanOrEqual">
      <formula>3.74</formula>
    </cfRule>
    <cfRule type="cellIs" dxfId="464" priority="243" operator="lessThanOrEqual">
      <formula>4.2</formula>
    </cfRule>
    <cfRule type="cellIs" dxfId="463" priority="244" operator="greaterThanOrEqual">
      <formula>6.07</formula>
    </cfRule>
    <cfRule type="cellIs" dxfId="462" priority="245" operator="greaterThanOrEqual">
      <formula>5.6</formula>
    </cfRule>
    <cfRule type="cellIs" dxfId="461" priority="246" operator="greaterThanOrEqual">
      <formula>5.14</formula>
    </cfRule>
  </conditionalFormatting>
  <conditionalFormatting sqref="H14">
    <cfRule type="cellIs" dxfId="460" priority="235" operator="lessThanOrEqual">
      <formula>3.27</formula>
    </cfRule>
    <cfRule type="cellIs" dxfId="459" priority="236" operator="lessThanOrEqual">
      <formula>3.74</formula>
    </cfRule>
    <cfRule type="cellIs" dxfId="458" priority="237" operator="lessThanOrEqual">
      <formula>4.2</formula>
    </cfRule>
    <cfRule type="cellIs" dxfId="457" priority="238" operator="greaterThanOrEqual">
      <formula>6.07</formula>
    </cfRule>
    <cfRule type="cellIs" dxfId="456" priority="239" operator="greaterThanOrEqual">
      <formula>5.6</formula>
    </cfRule>
    <cfRule type="cellIs" dxfId="455" priority="240" operator="greaterThanOrEqual">
      <formula>5.14</formula>
    </cfRule>
  </conditionalFormatting>
  <conditionalFormatting sqref="J14">
    <cfRule type="cellIs" dxfId="454" priority="229" operator="lessThanOrEqual">
      <formula>3.27</formula>
    </cfRule>
    <cfRule type="cellIs" dxfId="453" priority="230" operator="lessThanOrEqual">
      <formula>3.74</formula>
    </cfRule>
    <cfRule type="cellIs" dxfId="452" priority="231" operator="lessThanOrEqual">
      <formula>4.2</formula>
    </cfRule>
    <cfRule type="cellIs" dxfId="451" priority="232" operator="greaterThanOrEqual">
      <formula>6.07</formula>
    </cfRule>
    <cfRule type="cellIs" dxfId="450" priority="233" operator="greaterThanOrEqual">
      <formula>5.6</formula>
    </cfRule>
    <cfRule type="cellIs" dxfId="449" priority="234" operator="greaterThanOrEqual">
      <formula>5.14</formula>
    </cfRule>
  </conditionalFormatting>
  <conditionalFormatting sqref="L14">
    <cfRule type="cellIs" dxfId="448" priority="223" operator="lessThanOrEqual">
      <formula>3.27</formula>
    </cfRule>
    <cfRule type="cellIs" dxfId="447" priority="224" operator="lessThanOrEqual">
      <formula>3.74</formula>
    </cfRule>
    <cfRule type="cellIs" dxfId="446" priority="225" operator="lessThanOrEqual">
      <formula>4.2</formula>
    </cfRule>
    <cfRule type="cellIs" dxfId="445" priority="226" operator="greaterThanOrEqual">
      <formula>6.07</formula>
    </cfRule>
    <cfRule type="cellIs" dxfId="444" priority="227" operator="greaterThanOrEqual">
      <formula>5.6</formula>
    </cfRule>
    <cfRule type="cellIs" dxfId="443" priority="228" operator="greaterThanOrEqual">
      <formula>5.14</formula>
    </cfRule>
  </conditionalFormatting>
  <conditionalFormatting sqref="O14">
    <cfRule type="cellIs" dxfId="442" priority="217" operator="lessThanOrEqual">
      <formula>3.27</formula>
    </cfRule>
    <cfRule type="cellIs" dxfId="441" priority="218" operator="lessThanOrEqual">
      <formula>3.74</formula>
    </cfRule>
    <cfRule type="cellIs" dxfId="440" priority="219" operator="lessThanOrEqual">
      <formula>4.2</formula>
    </cfRule>
    <cfRule type="cellIs" dxfId="439" priority="220" operator="greaterThanOrEqual">
      <formula>6.07</formula>
    </cfRule>
    <cfRule type="cellIs" dxfId="438" priority="221" operator="greaterThanOrEqual">
      <formula>5.6</formula>
    </cfRule>
    <cfRule type="cellIs" dxfId="437" priority="222" operator="greaterThanOrEqual">
      <formula>5.14</formula>
    </cfRule>
  </conditionalFormatting>
  <conditionalFormatting sqref="R14">
    <cfRule type="cellIs" dxfId="436" priority="211" operator="lessThanOrEqual">
      <formula>3.27</formula>
    </cfRule>
    <cfRule type="cellIs" dxfId="435" priority="212" operator="lessThanOrEqual">
      <formula>3.74</formula>
    </cfRule>
    <cfRule type="cellIs" dxfId="434" priority="213" operator="lessThanOrEqual">
      <formula>4.2</formula>
    </cfRule>
    <cfRule type="cellIs" dxfId="433" priority="214" operator="greaterThanOrEqual">
      <formula>6.07</formula>
    </cfRule>
    <cfRule type="cellIs" dxfId="432" priority="215" operator="greaterThanOrEqual">
      <formula>5.6</formula>
    </cfRule>
    <cfRule type="cellIs" dxfId="431" priority="216" operator="greaterThanOrEqual">
      <formula>5.14</formula>
    </cfRule>
  </conditionalFormatting>
  <conditionalFormatting sqref="T14">
    <cfRule type="cellIs" dxfId="430" priority="205" operator="lessThanOrEqual">
      <formula>3.27</formula>
    </cfRule>
    <cfRule type="cellIs" dxfId="429" priority="206" operator="lessThanOrEqual">
      <formula>3.74</formula>
    </cfRule>
    <cfRule type="cellIs" dxfId="428" priority="207" operator="lessThanOrEqual">
      <formula>4.2</formula>
    </cfRule>
    <cfRule type="cellIs" dxfId="427" priority="208" operator="greaterThanOrEqual">
      <formula>6.07</formula>
    </cfRule>
    <cfRule type="cellIs" dxfId="426" priority="209" operator="greaterThanOrEqual">
      <formula>5.6</formula>
    </cfRule>
    <cfRule type="cellIs" dxfId="425" priority="210" operator="greaterThanOrEqual">
      <formula>5.14</formula>
    </cfRule>
  </conditionalFormatting>
  <conditionalFormatting sqref="V14">
    <cfRule type="cellIs" dxfId="424" priority="199" operator="lessThanOrEqual">
      <formula>3.27</formula>
    </cfRule>
    <cfRule type="cellIs" dxfId="423" priority="200" operator="lessThanOrEqual">
      <formula>3.74</formula>
    </cfRule>
    <cfRule type="cellIs" dxfId="422" priority="201" operator="lessThanOrEqual">
      <formula>4.2</formula>
    </cfRule>
    <cfRule type="cellIs" dxfId="421" priority="202" operator="greaterThanOrEqual">
      <formula>6.07</formula>
    </cfRule>
    <cfRule type="cellIs" dxfId="420" priority="203" operator="greaterThanOrEqual">
      <formula>5.6</formula>
    </cfRule>
    <cfRule type="cellIs" dxfId="419" priority="204" operator="greaterThanOrEqual">
      <formula>5.14</formula>
    </cfRule>
  </conditionalFormatting>
  <conditionalFormatting sqref="Y14">
    <cfRule type="cellIs" dxfId="418" priority="193" operator="lessThanOrEqual">
      <formula>3.27</formula>
    </cfRule>
    <cfRule type="cellIs" dxfId="417" priority="194" operator="lessThanOrEqual">
      <formula>3.74</formula>
    </cfRule>
    <cfRule type="cellIs" dxfId="416" priority="195" operator="lessThanOrEqual">
      <formula>4.2</formula>
    </cfRule>
    <cfRule type="cellIs" dxfId="415" priority="196" operator="greaterThanOrEqual">
      <formula>6.07</formula>
    </cfRule>
    <cfRule type="cellIs" dxfId="414" priority="197" operator="greaterThanOrEqual">
      <formula>5.6</formula>
    </cfRule>
    <cfRule type="cellIs" dxfId="413" priority="198" operator="greaterThanOrEqual">
      <formula>5.14</formula>
    </cfRule>
  </conditionalFormatting>
  <conditionalFormatting sqref="AA14">
    <cfRule type="cellIs" dxfId="412" priority="187" operator="lessThanOrEqual">
      <formula>3.27</formula>
    </cfRule>
    <cfRule type="cellIs" dxfId="411" priority="188" operator="lessThanOrEqual">
      <formula>3.74</formula>
    </cfRule>
    <cfRule type="cellIs" dxfId="410" priority="189" operator="lessThanOrEqual">
      <formula>4.2</formula>
    </cfRule>
    <cfRule type="cellIs" dxfId="409" priority="190" operator="greaterThanOrEqual">
      <formula>6.07</formula>
    </cfRule>
    <cfRule type="cellIs" dxfId="408" priority="191" operator="greaterThanOrEqual">
      <formula>5.6</formula>
    </cfRule>
    <cfRule type="cellIs" dxfId="407" priority="192" operator="greaterThanOrEqual">
      <formula>5.14</formula>
    </cfRule>
  </conditionalFormatting>
  <conditionalFormatting sqref="AC14">
    <cfRule type="cellIs" dxfId="406" priority="181" operator="lessThanOrEqual">
      <formula>3.27</formula>
    </cfRule>
    <cfRule type="cellIs" dxfId="405" priority="182" operator="lessThanOrEqual">
      <formula>3.74</formula>
    </cfRule>
    <cfRule type="cellIs" dxfId="404" priority="183" operator="lessThanOrEqual">
      <formula>4.2</formula>
    </cfRule>
    <cfRule type="cellIs" dxfId="403" priority="184" operator="greaterThanOrEqual">
      <formula>6.07</formula>
    </cfRule>
    <cfRule type="cellIs" dxfId="402" priority="185" operator="greaterThanOrEqual">
      <formula>5.6</formula>
    </cfRule>
    <cfRule type="cellIs" dxfId="401" priority="186" operator="greaterThanOrEqual">
      <formula>5.14</formula>
    </cfRule>
  </conditionalFormatting>
  <conditionalFormatting sqref="AC17">
    <cfRule type="cellIs" dxfId="400" priority="175" operator="lessThanOrEqual">
      <formula>3.27</formula>
    </cfRule>
    <cfRule type="cellIs" dxfId="399" priority="176" operator="lessThanOrEqual">
      <formula>3.74</formula>
    </cfRule>
    <cfRule type="cellIs" dxfId="398" priority="177" operator="lessThanOrEqual">
      <formula>4.2</formula>
    </cfRule>
    <cfRule type="cellIs" dxfId="397" priority="178" operator="greaterThanOrEqual">
      <formula>6.07</formula>
    </cfRule>
    <cfRule type="cellIs" dxfId="396" priority="179" operator="greaterThanOrEqual">
      <formula>5.6</formula>
    </cfRule>
    <cfRule type="cellIs" dxfId="395" priority="180" operator="greaterThanOrEqual">
      <formula>5.14</formula>
    </cfRule>
  </conditionalFormatting>
  <conditionalFormatting sqref="AA17">
    <cfRule type="cellIs" dxfId="394" priority="169" operator="lessThanOrEqual">
      <formula>3.27</formula>
    </cfRule>
    <cfRule type="cellIs" dxfId="393" priority="170" operator="lessThanOrEqual">
      <formula>3.74</formula>
    </cfRule>
    <cfRule type="cellIs" dxfId="392" priority="171" operator="lessThanOrEqual">
      <formula>4.2</formula>
    </cfRule>
    <cfRule type="cellIs" dxfId="391" priority="172" operator="greaterThanOrEqual">
      <formula>6.07</formula>
    </cfRule>
    <cfRule type="cellIs" dxfId="390" priority="173" operator="greaterThanOrEqual">
      <formula>5.6</formula>
    </cfRule>
    <cfRule type="cellIs" dxfId="389" priority="174" operator="greaterThanOrEqual">
      <formula>5.14</formula>
    </cfRule>
  </conditionalFormatting>
  <conditionalFormatting sqref="Y17">
    <cfRule type="cellIs" dxfId="388" priority="163" operator="lessThanOrEqual">
      <formula>3.27</formula>
    </cfRule>
    <cfRule type="cellIs" dxfId="387" priority="164" operator="lessThanOrEqual">
      <formula>3.74</formula>
    </cfRule>
    <cfRule type="cellIs" dxfId="386" priority="165" operator="lessThanOrEqual">
      <formula>4.2</formula>
    </cfRule>
    <cfRule type="cellIs" dxfId="385" priority="166" operator="greaterThanOrEqual">
      <formula>6.07</formula>
    </cfRule>
    <cfRule type="cellIs" dxfId="384" priority="167" operator="greaterThanOrEqual">
      <formula>5.6</formula>
    </cfRule>
    <cfRule type="cellIs" dxfId="383" priority="168" operator="greaterThanOrEqual">
      <formula>5.14</formula>
    </cfRule>
  </conditionalFormatting>
  <conditionalFormatting sqref="T17">
    <cfRule type="cellIs" dxfId="382" priority="157" operator="lessThanOrEqual">
      <formula>3.27</formula>
    </cfRule>
    <cfRule type="cellIs" dxfId="381" priority="158" operator="lessThanOrEqual">
      <formula>3.74</formula>
    </cfRule>
    <cfRule type="cellIs" dxfId="380" priority="159" operator="lessThanOrEqual">
      <formula>4.2</formula>
    </cfRule>
    <cfRule type="cellIs" dxfId="379" priority="160" operator="greaterThanOrEqual">
      <formula>6.07</formula>
    </cfRule>
    <cfRule type="cellIs" dxfId="378" priority="161" operator="greaterThanOrEqual">
      <formula>5.6</formula>
    </cfRule>
    <cfRule type="cellIs" dxfId="377" priority="162" operator="greaterThanOrEqual">
      <formula>5.14</formula>
    </cfRule>
  </conditionalFormatting>
  <conditionalFormatting sqref="R17">
    <cfRule type="cellIs" dxfId="376" priority="151" operator="lessThanOrEqual">
      <formula>3.27</formula>
    </cfRule>
    <cfRule type="cellIs" dxfId="375" priority="152" operator="lessThanOrEqual">
      <formula>3.74</formula>
    </cfRule>
    <cfRule type="cellIs" dxfId="374" priority="153" operator="lessThanOrEqual">
      <formula>4.2</formula>
    </cfRule>
    <cfRule type="cellIs" dxfId="373" priority="154" operator="greaterThanOrEqual">
      <formula>6.07</formula>
    </cfRule>
    <cfRule type="cellIs" dxfId="372" priority="155" operator="greaterThanOrEqual">
      <formula>5.6</formula>
    </cfRule>
    <cfRule type="cellIs" dxfId="371" priority="156" operator="greaterThanOrEqual">
      <formula>5.14</formula>
    </cfRule>
  </conditionalFormatting>
  <conditionalFormatting sqref="O17">
    <cfRule type="cellIs" dxfId="370" priority="145" operator="lessThanOrEqual">
      <formula>3.27</formula>
    </cfRule>
    <cfRule type="cellIs" dxfId="369" priority="146" operator="lessThanOrEqual">
      <formula>3.74</formula>
    </cfRule>
    <cfRule type="cellIs" dxfId="368" priority="147" operator="lessThanOrEqual">
      <formula>4.2</formula>
    </cfRule>
    <cfRule type="cellIs" dxfId="367" priority="148" operator="greaterThanOrEqual">
      <formula>6.07</formula>
    </cfRule>
    <cfRule type="cellIs" dxfId="366" priority="149" operator="greaterThanOrEqual">
      <formula>5.6</formula>
    </cfRule>
    <cfRule type="cellIs" dxfId="365" priority="150" operator="greaterThanOrEqual">
      <formula>5.14</formula>
    </cfRule>
  </conditionalFormatting>
  <conditionalFormatting sqref="F17">
    <cfRule type="cellIs" dxfId="364" priority="139" operator="lessThanOrEqual">
      <formula>3.27</formula>
    </cfRule>
    <cfRule type="cellIs" dxfId="363" priority="140" operator="lessThanOrEqual">
      <formula>3.74</formula>
    </cfRule>
    <cfRule type="cellIs" dxfId="362" priority="141" operator="lessThanOrEqual">
      <formula>4.2</formula>
    </cfRule>
    <cfRule type="cellIs" dxfId="361" priority="142" operator="greaterThanOrEqual">
      <formula>6.07</formula>
    </cfRule>
    <cfRule type="cellIs" dxfId="360" priority="143" operator="greaterThanOrEqual">
      <formula>5.6</formula>
    </cfRule>
    <cfRule type="cellIs" dxfId="359" priority="144" operator="greaterThanOrEqual">
      <formula>5.14</formula>
    </cfRule>
  </conditionalFormatting>
  <conditionalFormatting sqref="C17">
    <cfRule type="cellIs" dxfId="358" priority="133" operator="lessThanOrEqual">
      <formula>3.27</formula>
    </cfRule>
    <cfRule type="cellIs" dxfId="357" priority="134" operator="lessThanOrEqual">
      <formula>3.74</formula>
    </cfRule>
    <cfRule type="cellIs" dxfId="356" priority="135" operator="lessThanOrEqual">
      <formula>4.2</formula>
    </cfRule>
    <cfRule type="cellIs" dxfId="355" priority="136" operator="greaterThanOrEqual">
      <formula>6.07</formula>
    </cfRule>
    <cfRule type="cellIs" dxfId="354" priority="137" operator="greaterThanOrEqual">
      <formula>5.6</formula>
    </cfRule>
    <cfRule type="cellIs" dxfId="353" priority="138" operator="greaterThanOrEqual">
      <formula>5.14</formula>
    </cfRule>
  </conditionalFormatting>
  <conditionalFormatting sqref="C20">
    <cfRule type="cellIs" dxfId="352" priority="127" operator="lessThanOrEqual">
      <formula>3.27</formula>
    </cfRule>
    <cfRule type="cellIs" dxfId="351" priority="128" operator="lessThanOrEqual">
      <formula>3.74</formula>
    </cfRule>
    <cfRule type="cellIs" dxfId="350" priority="129" operator="lessThanOrEqual">
      <formula>4.2</formula>
    </cfRule>
    <cfRule type="cellIs" dxfId="349" priority="130" operator="greaterThanOrEqual">
      <formula>6.07</formula>
    </cfRule>
    <cfRule type="cellIs" dxfId="348" priority="131" operator="greaterThanOrEqual">
      <formula>5.6</formula>
    </cfRule>
    <cfRule type="cellIs" dxfId="347" priority="132" operator="greaterThanOrEqual">
      <formula>5.14</formula>
    </cfRule>
  </conditionalFormatting>
  <conditionalFormatting sqref="F20">
    <cfRule type="cellIs" dxfId="346" priority="121" operator="lessThanOrEqual">
      <formula>3.27</formula>
    </cfRule>
    <cfRule type="cellIs" dxfId="345" priority="122" operator="lessThanOrEqual">
      <formula>3.74</formula>
    </cfRule>
    <cfRule type="cellIs" dxfId="344" priority="123" operator="lessThanOrEqual">
      <formula>4.2</formula>
    </cfRule>
    <cfRule type="cellIs" dxfId="343" priority="124" operator="greaterThanOrEqual">
      <formula>6.07</formula>
    </cfRule>
    <cfRule type="cellIs" dxfId="342" priority="125" operator="greaterThanOrEqual">
      <formula>5.6</formula>
    </cfRule>
    <cfRule type="cellIs" dxfId="341" priority="126" operator="greaterThanOrEqual">
      <formula>5.14</formula>
    </cfRule>
  </conditionalFormatting>
  <conditionalFormatting sqref="O20">
    <cfRule type="cellIs" dxfId="340" priority="115" operator="lessThanOrEqual">
      <formula>3.27</formula>
    </cfRule>
    <cfRule type="cellIs" dxfId="339" priority="116" operator="lessThanOrEqual">
      <formula>3.74</formula>
    </cfRule>
    <cfRule type="cellIs" dxfId="338" priority="117" operator="lessThanOrEqual">
      <formula>4.2</formula>
    </cfRule>
    <cfRule type="cellIs" dxfId="337" priority="118" operator="greaterThanOrEqual">
      <formula>6.07</formula>
    </cfRule>
    <cfRule type="cellIs" dxfId="336" priority="119" operator="greaterThanOrEqual">
      <formula>5.6</formula>
    </cfRule>
    <cfRule type="cellIs" dxfId="335" priority="120" operator="greaterThanOrEqual">
      <formula>5.14</formula>
    </cfRule>
  </conditionalFormatting>
  <conditionalFormatting sqref="R20">
    <cfRule type="cellIs" dxfId="334" priority="109" operator="lessThanOrEqual">
      <formula>3.27</formula>
    </cfRule>
    <cfRule type="cellIs" dxfId="333" priority="110" operator="lessThanOrEqual">
      <formula>3.74</formula>
    </cfRule>
    <cfRule type="cellIs" dxfId="332" priority="111" operator="lessThanOrEqual">
      <formula>4.2</formula>
    </cfRule>
    <cfRule type="cellIs" dxfId="331" priority="112" operator="greaterThanOrEqual">
      <formula>6.07</formula>
    </cfRule>
    <cfRule type="cellIs" dxfId="330" priority="113" operator="greaterThanOrEqual">
      <formula>5.6</formula>
    </cfRule>
    <cfRule type="cellIs" dxfId="329" priority="114" operator="greaterThanOrEqual">
      <formula>5.14</formula>
    </cfRule>
  </conditionalFormatting>
  <conditionalFormatting sqref="T20">
    <cfRule type="cellIs" dxfId="328" priority="103" operator="lessThanOrEqual">
      <formula>3.27</formula>
    </cfRule>
    <cfRule type="cellIs" dxfId="327" priority="104" operator="lessThanOrEqual">
      <formula>3.74</formula>
    </cfRule>
    <cfRule type="cellIs" dxfId="326" priority="105" operator="lessThanOrEqual">
      <formula>4.2</formula>
    </cfRule>
    <cfRule type="cellIs" dxfId="325" priority="106" operator="greaterThanOrEqual">
      <formula>6.07</formula>
    </cfRule>
    <cfRule type="cellIs" dxfId="324" priority="107" operator="greaterThanOrEqual">
      <formula>5.6</formula>
    </cfRule>
    <cfRule type="cellIs" dxfId="323" priority="108" operator="greaterThanOrEqual">
      <formula>5.14</formula>
    </cfRule>
  </conditionalFormatting>
  <conditionalFormatting sqref="AA20">
    <cfRule type="cellIs" dxfId="322" priority="97" operator="lessThanOrEqual">
      <formula>3.27</formula>
    </cfRule>
    <cfRule type="cellIs" dxfId="321" priority="98" operator="lessThanOrEqual">
      <formula>3.74</formula>
    </cfRule>
    <cfRule type="cellIs" dxfId="320" priority="99" operator="lessThanOrEqual">
      <formula>4.2</formula>
    </cfRule>
    <cfRule type="cellIs" dxfId="319" priority="100" operator="greaterThanOrEqual">
      <formula>6.07</formula>
    </cfRule>
    <cfRule type="cellIs" dxfId="318" priority="101" operator="greaterThanOrEqual">
      <formula>5.6</formula>
    </cfRule>
    <cfRule type="cellIs" dxfId="317" priority="102" operator="greaterThanOrEqual">
      <formula>5.14</formula>
    </cfRule>
  </conditionalFormatting>
  <conditionalFormatting sqref="AA23">
    <cfRule type="cellIs" dxfId="316" priority="91" operator="lessThanOrEqual">
      <formula>3.27</formula>
    </cfRule>
    <cfRule type="cellIs" dxfId="315" priority="92" operator="lessThanOrEqual">
      <formula>3.74</formula>
    </cfRule>
    <cfRule type="cellIs" dxfId="314" priority="93" operator="lessThanOrEqual">
      <formula>4.2</formula>
    </cfRule>
    <cfRule type="cellIs" dxfId="313" priority="94" operator="greaterThanOrEqual">
      <formula>6.07</formula>
    </cfRule>
    <cfRule type="cellIs" dxfId="312" priority="95" operator="greaterThanOrEqual">
      <formula>5.6</formula>
    </cfRule>
    <cfRule type="cellIs" dxfId="311" priority="96" operator="greaterThanOrEqual">
      <formula>5.14</formula>
    </cfRule>
  </conditionalFormatting>
  <conditionalFormatting sqref="T23">
    <cfRule type="cellIs" dxfId="310" priority="85" operator="lessThanOrEqual">
      <formula>3.27</formula>
    </cfRule>
    <cfRule type="cellIs" dxfId="309" priority="86" operator="lessThanOrEqual">
      <formula>3.74</formula>
    </cfRule>
    <cfRule type="cellIs" dxfId="308" priority="87" operator="lessThanOrEqual">
      <formula>4.2</formula>
    </cfRule>
    <cfRule type="cellIs" dxfId="307" priority="88" operator="greaterThanOrEqual">
      <formula>6.07</formula>
    </cfRule>
    <cfRule type="cellIs" dxfId="306" priority="89" operator="greaterThanOrEqual">
      <formula>5.6</formula>
    </cfRule>
    <cfRule type="cellIs" dxfId="305" priority="90" operator="greaterThanOrEqual">
      <formula>5.14</formula>
    </cfRule>
  </conditionalFormatting>
  <conditionalFormatting sqref="O23">
    <cfRule type="cellIs" dxfId="304" priority="79" operator="lessThanOrEqual">
      <formula>3.27</formula>
    </cfRule>
    <cfRule type="cellIs" dxfId="303" priority="80" operator="lessThanOrEqual">
      <formula>3.74</formula>
    </cfRule>
    <cfRule type="cellIs" dxfId="302" priority="81" operator="lessThanOrEqual">
      <formula>4.2</formula>
    </cfRule>
    <cfRule type="cellIs" dxfId="301" priority="82" operator="greaterThanOrEqual">
      <formula>6.07</formula>
    </cfRule>
    <cfRule type="cellIs" dxfId="300" priority="83" operator="greaterThanOrEqual">
      <formula>5.6</formula>
    </cfRule>
    <cfRule type="cellIs" dxfId="299" priority="84" operator="greaterThanOrEqual">
      <formula>5.14</formula>
    </cfRule>
  </conditionalFormatting>
  <conditionalFormatting sqref="C23">
    <cfRule type="cellIs" dxfId="298" priority="73" operator="lessThanOrEqual">
      <formula>3.27</formula>
    </cfRule>
    <cfRule type="cellIs" dxfId="297" priority="74" operator="lessThanOrEqual">
      <formula>3.74</formula>
    </cfRule>
    <cfRule type="cellIs" dxfId="296" priority="75" operator="lessThanOrEqual">
      <formula>4.2</formula>
    </cfRule>
    <cfRule type="cellIs" dxfId="295" priority="76" operator="greaterThanOrEqual">
      <formula>6.07</formula>
    </cfRule>
    <cfRule type="cellIs" dxfId="294" priority="77" operator="greaterThanOrEqual">
      <formula>5.6</formula>
    </cfRule>
    <cfRule type="cellIs" dxfId="293" priority="78" operator="greaterThanOrEqual">
      <formula>5.14</formula>
    </cfRule>
  </conditionalFormatting>
  <conditionalFormatting sqref="C26">
    <cfRule type="cellIs" dxfId="292" priority="67" operator="lessThanOrEqual">
      <formula>3.27</formula>
    </cfRule>
    <cfRule type="cellIs" dxfId="291" priority="68" operator="lessThanOrEqual">
      <formula>3.74</formula>
    </cfRule>
    <cfRule type="cellIs" dxfId="290" priority="69" operator="lessThanOrEqual">
      <formula>4.2</formula>
    </cfRule>
    <cfRule type="cellIs" dxfId="289" priority="70" operator="greaterThanOrEqual">
      <formula>6.07</formula>
    </cfRule>
    <cfRule type="cellIs" dxfId="288" priority="71" operator="greaterThanOrEqual">
      <formula>5.6</formula>
    </cfRule>
    <cfRule type="cellIs" dxfId="287" priority="72" operator="greaterThanOrEqual">
      <formula>5.14</formula>
    </cfRule>
  </conditionalFormatting>
  <conditionalFormatting sqref="O26">
    <cfRule type="cellIs" dxfId="286" priority="61" operator="lessThanOrEqual">
      <formula>3.27</formula>
    </cfRule>
    <cfRule type="cellIs" dxfId="285" priority="62" operator="lessThanOrEqual">
      <formula>3.74</formula>
    </cfRule>
    <cfRule type="cellIs" dxfId="284" priority="63" operator="lessThanOrEqual">
      <formula>4.2</formula>
    </cfRule>
    <cfRule type="cellIs" dxfId="283" priority="64" operator="greaterThanOrEqual">
      <formula>6.07</formula>
    </cfRule>
    <cfRule type="cellIs" dxfId="282" priority="65" operator="greaterThanOrEqual">
      <formula>5.6</formula>
    </cfRule>
    <cfRule type="cellIs" dxfId="281" priority="66" operator="greaterThanOrEqual">
      <formula>5.14</formula>
    </cfRule>
  </conditionalFormatting>
  <conditionalFormatting sqref="O29">
    <cfRule type="cellIs" dxfId="280" priority="55" operator="lessThanOrEqual">
      <formula>3.27</formula>
    </cfRule>
    <cfRule type="cellIs" dxfId="279" priority="56" operator="lessThanOrEqual">
      <formula>3.74</formula>
    </cfRule>
    <cfRule type="cellIs" dxfId="278" priority="57" operator="lessThanOrEqual">
      <formula>4.2</formula>
    </cfRule>
    <cfRule type="cellIs" dxfId="277" priority="58" operator="greaterThanOrEqual">
      <formula>6.07</formula>
    </cfRule>
    <cfRule type="cellIs" dxfId="276" priority="59" operator="greaterThanOrEqual">
      <formula>5.6</formula>
    </cfRule>
    <cfRule type="cellIs" dxfId="275" priority="60" operator="greaterThanOrEqual">
      <formula>5.14</formula>
    </cfRule>
  </conditionalFormatting>
  <conditionalFormatting sqref="O32">
    <cfRule type="cellIs" dxfId="274" priority="49" operator="lessThanOrEqual">
      <formula>3.27</formula>
    </cfRule>
    <cfRule type="cellIs" dxfId="273" priority="50" operator="lessThanOrEqual">
      <formula>3.74</formula>
    </cfRule>
    <cfRule type="cellIs" dxfId="272" priority="51" operator="lessThanOrEqual">
      <formula>4.2</formula>
    </cfRule>
    <cfRule type="cellIs" dxfId="271" priority="52" operator="greaterThanOrEqual">
      <formula>6.07</formula>
    </cfRule>
    <cfRule type="cellIs" dxfId="270" priority="53" operator="greaterThanOrEqual">
      <formula>5.6</formula>
    </cfRule>
    <cfRule type="cellIs" dxfId="269" priority="54" operator="greaterThanOrEqual">
      <formula>5.14</formula>
    </cfRule>
  </conditionalFormatting>
  <conditionalFormatting sqref="O35">
    <cfRule type="cellIs" dxfId="268" priority="43" operator="lessThanOrEqual">
      <formula>3.27</formula>
    </cfRule>
    <cfRule type="cellIs" dxfId="267" priority="44" operator="lessThanOrEqual">
      <formula>3.74</formula>
    </cfRule>
    <cfRule type="cellIs" dxfId="266" priority="45" operator="lessThanOrEqual">
      <formula>4.2</formula>
    </cfRule>
    <cfRule type="cellIs" dxfId="265" priority="46" operator="greaterThanOrEqual">
      <formula>6.07</formula>
    </cfRule>
    <cfRule type="cellIs" dxfId="264" priority="47" operator="greaterThanOrEqual">
      <formula>5.6</formula>
    </cfRule>
    <cfRule type="cellIs" dxfId="263" priority="48" operator="greaterThanOrEqual">
      <formula>5.14</formula>
    </cfRule>
  </conditionalFormatting>
  <conditionalFormatting sqref="H26">
    <cfRule type="cellIs" dxfId="262" priority="37" operator="lessThanOrEqual">
      <formula>3.27</formula>
    </cfRule>
    <cfRule type="cellIs" dxfId="261" priority="38" operator="lessThanOrEqual">
      <formula>3.74</formula>
    </cfRule>
    <cfRule type="cellIs" dxfId="260" priority="39" operator="lessThanOrEqual">
      <formula>4.2</formula>
    </cfRule>
    <cfRule type="cellIs" dxfId="259" priority="40" operator="greaterThanOrEqual">
      <formula>6.07</formula>
    </cfRule>
    <cfRule type="cellIs" dxfId="258" priority="41" operator="greaterThanOrEqual">
      <formula>5.6</formula>
    </cfRule>
    <cfRule type="cellIs" dxfId="257" priority="42" operator="greaterThanOrEqual">
      <formula>5.14</formula>
    </cfRule>
  </conditionalFormatting>
  <conditionalFormatting sqref="H23">
    <cfRule type="cellIs" dxfId="256" priority="31" operator="lessThanOrEqual">
      <formula>3.27</formula>
    </cfRule>
    <cfRule type="cellIs" dxfId="255" priority="32" operator="lessThanOrEqual">
      <formula>3.74</formula>
    </cfRule>
    <cfRule type="cellIs" dxfId="254" priority="33" operator="lessThanOrEqual">
      <formula>4.2</formula>
    </cfRule>
    <cfRule type="cellIs" dxfId="253" priority="34" operator="greaterThanOrEqual">
      <formula>6.07</formula>
    </cfRule>
    <cfRule type="cellIs" dxfId="252" priority="35" operator="greaterThanOrEqual">
      <formula>5.6</formula>
    </cfRule>
    <cfRule type="cellIs" dxfId="251" priority="36" operator="greaterThanOrEqual">
      <formula>5.14</formula>
    </cfRule>
  </conditionalFormatting>
  <conditionalFormatting sqref="H20">
    <cfRule type="cellIs" dxfId="250" priority="25" operator="lessThanOrEqual">
      <formula>3.27</formula>
    </cfRule>
    <cfRule type="cellIs" dxfId="249" priority="26" operator="lessThanOrEqual">
      <formula>3.74</formula>
    </cfRule>
    <cfRule type="cellIs" dxfId="248" priority="27" operator="lessThanOrEqual">
      <formula>4.2</formula>
    </cfRule>
    <cfRule type="cellIs" dxfId="247" priority="28" operator="greaterThanOrEqual">
      <formula>6.07</formula>
    </cfRule>
    <cfRule type="cellIs" dxfId="246" priority="29" operator="greaterThanOrEqual">
      <formula>5.6</formula>
    </cfRule>
    <cfRule type="cellIs" dxfId="245" priority="30" operator="greaterThanOrEqual">
      <formula>5.14</formula>
    </cfRule>
  </conditionalFormatting>
  <conditionalFormatting sqref="H17">
    <cfRule type="cellIs" dxfId="244" priority="19" operator="lessThanOrEqual">
      <formula>3.27</formula>
    </cfRule>
    <cfRule type="cellIs" dxfId="243" priority="20" operator="lessThanOrEqual">
      <formula>3.74</formula>
    </cfRule>
    <cfRule type="cellIs" dxfId="242" priority="21" operator="lessThanOrEqual">
      <formula>4.2</formula>
    </cfRule>
    <cfRule type="cellIs" dxfId="241" priority="22" operator="greaterThanOrEqual">
      <formula>6.07</formula>
    </cfRule>
    <cfRule type="cellIs" dxfId="240" priority="23" operator="greaterThanOrEqual">
      <formula>5.6</formula>
    </cfRule>
    <cfRule type="cellIs" dxfId="239" priority="24" operator="greaterThanOrEqual">
      <formula>5.14</formula>
    </cfRule>
  </conditionalFormatting>
  <conditionalFormatting sqref="C14">
    <cfRule type="cellIs" dxfId="238" priority="13" operator="lessThanOrEqual">
      <formula>3.27</formula>
    </cfRule>
    <cfRule type="cellIs" dxfId="237" priority="14" operator="lessThanOrEqual">
      <formula>3.74</formula>
    </cfRule>
    <cfRule type="cellIs" dxfId="236" priority="15" operator="lessThanOrEqual">
      <formula>4.2</formula>
    </cfRule>
    <cfRule type="cellIs" dxfId="235" priority="16" operator="greaterThanOrEqual">
      <formula>6.07</formula>
    </cfRule>
    <cfRule type="cellIs" dxfId="234" priority="17" operator="greaterThanOrEqual">
      <formula>5.6</formula>
    </cfRule>
    <cfRule type="cellIs" dxfId="233" priority="18" operator="greaterThanOrEqual">
      <formula>5.14</formula>
    </cfRule>
  </conditionalFormatting>
  <conditionalFormatting sqref="C11">
    <cfRule type="cellIs" dxfId="232" priority="7" operator="lessThanOrEqual">
      <formula>3.27</formula>
    </cfRule>
    <cfRule type="cellIs" dxfId="231" priority="8" operator="lessThanOrEqual">
      <formula>3.74</formula>
    </cfRule>
    <cfRule type="cellIs" dxfId="230" priority="9" operator="lessThanOrEqual">
      <formula>4.2</formula>
    </cfRule>
    <cfRule type="cellIs" dxfId="229" priority="10" operator="greaterThanOrEqual">
      <formula>6.07</formula>
    </cfRule>
    <cfRule type="cellIs" dxfId="228" priority="11" operator="greaterThanOrEqual">
      <formula>5.6</formula>
    </cfRule>
    <cfRule type="cellIs" dxfId="227" priority="12" operator="greaterThanOrEqual">
      <formula>5.14</formula>
    </cfRule>
  </conditionalFormatting>
  <conditionalFormatting sqref="C8">
    <cfRule type="cellIs" dxfId="226" priority="1" operator="lessThanOrEqual">
      <formula>3.27</formula>
    </cfRule>
    <cfRule type="cellIs" dxfId="225" priority="2" operator="lessThanOrEqual">
      <formula>3.74</formula>
    </cfRule>
    <cfRule type="cellIs" dxfId="224" priority="3" operator="lessThanOrEqual">
      <formula>4.2</formula>
    </cfRule>
    <cfRule type="cellIs" dxfId="223" priority="4" operator="greaterThanOrEqual">
      <formula>6.07</formula>
    </cfRule>
    <cfRule type="cellIs" dxfId="222" priority="5" operator="greaterThanOrEqual">
      <formula>5.6</formula>
    </cfRule>
    <cfRule type="cellIs" dxfId="221" priority="6" operator="greaterThanOrEqual">
      <formula>5.14</formula>
    </cfRule>
  </conditionalFormatting>
  <hyperlinks>
    <hyperlink ref="A2" location="Contents!A1" display="Back to contents"/>
  </hyperlinks>
  <pageMargins left="0.7" right="0.7" top="0.75" bottom="0.75" header="0.3" footer="0.3"/>
  <pageSetup paperSize="9" scale="41"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
  <sheetViews>
    <sheetView showGridLines="0" zoomScaleNormal="100" workbookViewId="0">
      <pane ySplit="2" topLeftCell="A3" activePane="bottomLeft" state="frozen"/>
      <selection pane="bottomLeft"/>
    </sheetView>
  </sheetViews>
  <sheetFormatPr defaultRowHeight="15" x14ac:dyDescent="0.25"/>
  <cols>
    <col min="1" max="1" width="9.109375" style="480" customWidth="1"/>
    <col min="2" max="2" width="1.109375" style="480" customWidth="1"/>
    <col min="3" max="3" width="10.6640625" style="673" customWidth="1"/>
    <col min="4" max="5" width="0.6640625" style="480" customWidth="1"/>
    <col min="6" max="6" width="10.6640625" style="295" customWidth="1"/>
    <col min="7" max="7" width="1.33203125" style="480" customWidth="1"/>
    <col min="8" max="8" width="10.6640625" style="295" customWidth="1"/>
    <col min="9" max="9" width="1.33203125" style="480" customWidth="1"/>
    <col min="10" max="10" width="10.6640625" style="295" customWidth="1"/>
    <col min="11" max="11" width="1.33203125" style="480" customWidth="1"/>
    <col min="12" max="12" width="10.6640625" style="295" customWidth="1"/>
    <col min="13" max="14" width="0.6640625" style="480" customWidth="1"/>
    <col min="15" max="15" width="10.6640625" style="295" customWidth="1"/>
    <col min="16" max="17" width="0.6640625" style="480" customWidth="1"/>
    <col min="18" max="18" width="10.6640625" style="295" customWidth="1"/>
    <col min="19" max="19" width="1.33203125" style="480" customWidth="1"/>
    <col min="20" max="20" width="10.6640625" style="295" customWidth="1"/>
    <col min="21" max="21" width="1.33203125" style="480" customWidth="1"/>
    <col min="22" max="22" width="10.6640625" style="295" customWidth="1"/>
    <col min="23" max="24" width="0.6640625" style="480" customWidth="1"/>
    <col min="25" max="25" width="10.6640625" style="295" customWidth="1"/>
    <col min="26" max="26" width="1.33203125" style="480" customWidth="1"/>
    <col min="27" max="27" width="10.6640625" style="295" customWidth="1"/>
    <col min="28" max="28" width="1.33203125" style="480" customWidth="1"/>
    <col min="29" max="29" width="10.6640625" style="295" customWidth="1"/>
    <col min="30" max="30" width="1.33203125" style="480" customWidth="1"/>
    <col min="31" max="16384" width="8.88671875" style="413"/>
  </cols>
  <sheetData>
    <row r="1" spans="1:30" ht="15.75" x14ac:dyDescent="0.25">
      <c r="A1" s="719" t="s">
        <v>505</v>
      </c>
    </row>
    <row r="2" spans="1:30" x14ac:dyDescent="0.25">
      <c r="A2" s="9" t="s">
        <v>31</v>
      </c>
    </row>
    <row r="3" spans="1:30" x14ac:dyDescent="0.25">
      <c r="C3" s="674"/>
      <c r="D3" s="476"/>
      <c r="E3" s="476"/>
      <c r="F3" s="416"/>
      <c r="G3" s="476"/>
      <c r="H3" s="416"/>
      <c r="I3" s="476"/>
    </row>
    <row r="4" spans="1:30" s="680" customFormat="1" ht="35.1" customHeight="1" x14ac:dyDescent="0.25">
      <c r="A4" s="924" t="s">
        <v>492</v>
      </c>
      <c r="B4" s="675"/>
      <c r="C4" s="676" t="s">
        <v>61</v>
      </c>
      <c r="D4" s="677"/>
      <c r="E4" s="677"/>
      <c r="F4" s="678"/>
      <c r="G4" s="677"/>
      <c r="H4" s="678"/>
      <c r="I4" s="677"/>
      <c r="J4" s="679"/>
      <c r="K4" s="675"/>
      <c r="L4" s="679"/>
      <c r="M4" s="675"/>
      <c r="N4" s="675"/>
      <c r="O4" s="679"/>
      <c r="P4" s="675"/>
      <c r="Q4" s="675"/>
      <c r="R4" s="679"/>
      <c r="S4" s="675"/>
      <c r="T4" s="679"/>
      <c r="U4" s="675"/>
      <c r="V4" s="679"/>
      <c r="W4" s="675"/>
      <c r="X4" s="675"/>
      <c r="Y4" s="679"/>
      <c r="Z4" s="675"/>
      <c r="AA4" s="679"/>
      <c r="AB4" s="675"/>
      <c r="AC4" s="679"/>
      <c r="AD4" s="675"/>
    </row>
    <row r="5" spans="1:30" s="686" customFormat="1" ht="20.100000000000001" customHeight="1" x14ac:dyDescent="0.35">
      <c r="A5" s="924"/>
      <c r="B5" s="681"/>
      <c r="C5" s="682">
        <v>4.6399999999999997</v>
      </c>
      <c r="D5" s="683"/>
      <c r="E5" s="683"/>
      <c r="F5" s="684"/>
      <c r="G5" s="683"/>
      <c r="H5" s="684"/>
      <c r="I5" s="683"/>
      <c r="J5" s="685"/>
      <c r="K5" s="681"/>
      <c r="L5" s="685"/>
      <c r="M5" s="681"/>
      <c r="N5" s="681"/>
      <c r="O5" s="685"/>
      <c r="P5" s="681"/>
      <c r="Q5" s="681"/>
      <c r="R5" s="685"/>
      <c r="S5" s="681"/>
      <c r="T5" s="685"/>
      <c r="U5" s="681"/>
      <c r="V5" s="685"/>
      <c r="W5" s="681"/>
      <c r="X5" s="681"/>
      <c r="Y5" s="685"/>
      <c r="Z5" s="681"/>
      <c r="AA5" s="685"/>
      <c r="AB5" s="681"/>
      <c r="AC5" s="685"/>
      <c r="AD5" s="681"/>
    </row>
    <row r="6" spans="1:30" ht="5.0999999999999996" customHeight="1" x14ac:dyDescent="0.25">
      <c r="A6" s="687"/>
      <c r="C6" s="674"/>
      <c r="D6" s="476"/>
      <c r="E6" s="476"/>
      <c r="F6" s="486"/>
      <c r="G6" s="476"/>
      <c r="H6" s="486"/>
      <c r="I6" s="476"/>
      <c r="J6" s="688"/>
      <c r="L6" s="688"/>
      <c r="O6" s="688"/>
      <c r="R6" s="688"/>
      <c r="T6" s="688"/>
      <c r="V6" s="688"/>
    </row>
    <row r="7" spans="1:30" s="689" customFormat="1" ht="35.1" customHeight="1" x14ac:dyDescent="0.25">
      <c r="A7" s="925" t="s">
        <v>294</v>
      </c>
      <c r="C7" s="690" t="s">
        <v>6</v>
      </c>
      <c r="D7" s="691"/>
      <c r="E7" s="692"/>
      <c r="F7" s="690" t="s">
        <v>97</v>
      </c>
      <c r="H7" s="693"/>
      <c r="I7" s="691"/>
      <c r="J7" s="694"/>
      <c r="L7" s="694"/>
      <c r="N7" s="692"/>
      <c r="O7" s="690" t="s">
        <v>11</v>
      </c>
      <c r="Q7" s="692"/>
      <c r="R7" s="690" t="s">
        <v>100</v>
      </c>
      <c r="T7" s="694"/>
      <c r="V7" s="694"/>
      <c r="X7" s="692"/>
      <c r="Y7" s="690" t="s">
        <v>17</v>
      </c>
      <c r="AA7" s="694"/>
      <c r="AC7" s="694"/>
    </row>
    <row r="8" spans="1:30" s="686" customFormat="1" ht="20.100000000000001" customHeight="1" x14ac:dyDescent="0.35">
      <c r="A8" s="925"/>
      <c r="B8" s="695"/>
      <c r="C8" s="696">
        <v>4.08</v>
      </c>
      <c r="D8" s="697"/>
      <c r="E8" s="698"/>
      <c r="F8" s="696">
        <v>4.2300000000000004</v>
      </c>
      <c r="G8" s="697"/>
      <c r="H8" s="699"/>
      <c r="I8" s="697"/>
      <c r="J8" s="700"/>
      <c r="K8" s="695"/>
      <c r="L8" s="700"/>
      <c r="M8" s="695"/>
      <c r="N8" s="698"/>
      <c r="O8" s="696">
        <v>4.79</v>
      </c>
      <c r="P8" s="695"/>
      <c r="Q8" s="698"/>
      <c r="R8" s="696">
        <v>4.8600000000000003</v>
      </c>
      <c r="S8" s="695"/>
      <c r="T8" s="700"/>
      <c r="U8" s="695"/>
      <c r="V8" s="700"/>
      <c r="W8" s="695"/>
      <c r="X8" s="698"/>
      <c r="Y8" s="696">
        <v>4.95</v>
      </c>
      <c r="Z8" s="695"/>
      <c r="AA8" s="700"/>
      <c r="AB8" s="695"/>
      <c r="AC8" s="700"/>
      <c r="AD8" s="695"/>
    </row>
    <row r="9" spans="1:30" ht="5.0999999999999996" customHeight="1" x14ac:dyDescent="0.25">
      <c r="A9" s="687"/>
      <c r="C9" s="674"/>
      <c r="D9" s="476"/>
      <c r="E9" s="701"/>
      <c r="F9" s="486"/>
      <c r="G9" s="476"/>
      <c r="H9" s="486"/>
      <c r="I9" s="476"/>
      <c r="J9" s="688"/>
      <c r="L9" s="688"/>
      <c r="N9" s="701"/>
      <c r="O9" s="688"/>
      <c r="Q9" s="701"/>
      <c r="R9" s="688"/>
      <c r="T9" s="688"/>
      <c r="V9" s="688"/>
      <c r="X9" s="701"/>
    </row>
    <row r="10" spans="1:30" s="689" customFormat="1" ht="35.1" customHeight="1" x14ac:dyDescent="0.25">
      <c r="A10" s="924" t="s">
        <v>493</v>
      </c>
      <c r="B10" s="675"/>
      <c r="C10" s="690" t="s">
        <v>6</v>
      </c>
      <c r="D10" s="677"/>
      <c r="E10" s="702"/>
      <c r="F10" s="690" t="s">
        <v>9</v>
      </c>
      <c r="G10" s="677"/>
      <c r="H10" s="690" t="s">
        <v>7</v>
      </c>
      <c r="I10" s="677"/>
      <c r="J10" s="690" t="s">
        <v>10</v>
      </c>
      <c r="K10" s="675"/>
      <c r="L10" s="690" t="s">
        <v>8</v>
      </c>
      <c r="M10" s="675"/>
      <c r="N10" s="702"/>
      <c r="O10" s="690" t="s">
        <v>11</v>
      </c>
      <c r="P10" s="675"/>
      <c r="Q10" s="702"/>
      <c r="R10" s="690" t="s">
        <v>494</v>
      </c>
      <c r="S10" s="675"/>
      <c r="T10" s="690" t="s">
        <v>495</v>
      </c>
      <c r="U10" s="675"/>
      <c r="V10" s="690" t="s">
        <v>14</v>
      </c>
      <c r="W10" s="675"/>
      <c r="X10" s="702"/>
      <c r="Y10" s="690" t="s">
        <v>15</v>
      </c>
      <c r="Z10" s="675"/>
      <c r="AA10" s="690" t="s">
        <v>16</v>
      </c>
      <c r="AB10" s="675"/>
      <c r="AC10" s="690" t="s">
        <v>17</v>
      </c>
      <c r="AD10" s="675"/>
    </row>
    <row r="11" spans="1:30" s="686" customFormat="1" ht="20.100000000000001" customHeight="1" x14ac:dyDescent="0.35">
      <c r="A11" s="924"/>
      <c r="B11" s="681"/>
      <c r="C11" s="696">
        <v>4.08</v>
      </c>
      <c r="D11" s="683"/>
      <c r="E11" s="703"/>
      <c r="F11" s="696">
        <v>4.28</v>
      </c>
      <c r="G11" s="683"/>
      <c r="H11" s="696">
        <v>4.1500000000000004</v>
      </c>
      <c r="I11" s="683"/>
      <c r="J11" s="696">
        <v>4.3499999999999996</v>
      </c>
      <c r="K11" s="681"/>
      <c r="L11" s="696">
        <v>4.29</v>
      </c>
      <c r="M11" s="681"/>
      <c r="N11" s="703"/>
      <c r="O11" s="696">
        <v>4.79</v>
      </c>
      <c r="P11" s="681"/>
      <c r="Q11" s="703"/>
      <c r="R11" s="696">
        <v>4.8899999999999997</v>
      </c>
      <c r="S11" s="681"/>
      <c r="T11" s="696">
        <v>4.63</v>
      </c>
      <c r="U11" s="681"/>
      <c r="V11" s="696">
        <v>5.37</v>
      </c>
      <c r="W11" s="681"/>
      <c r="X11" s="703"/>
      <c r="Y11" s="696">
        <v>5.45</v>
      </c>
      <c r="Z11" s="681"/>
      <c r="AA11" s="696">
        <v>4.79</v>
      </c>
      <c r="AB11" s="681"/>
      <c r="AC11" s="696">
        <v>4.93</v>
      </c>
      <c r="AD11" s="681"/>
    </row>
    <row r="12" spans="1:30" ht="5.0999999999999996" customHeight="1" x14ac:dyDescent="0.25">
      <c r="A12" s="687"/>
      <c r="C12" s="674"/>
      <c r="D12" s="476"/>
      <c r="E12" s="701"/>
      <c r="F12" s="486"/>
      <c r="G12" s="476"/>
      <c r="H12" s="486"/>
      <c r="I12" s="476"/>
      <c r="J12" s="486"/>
      <c r="L12" s="486"/>
      <c r="N12" s="701"/>
      <c r="O12" s="486"/>
      <c r="Q12" s="701"/>
      <c r="R12" s="486"/>
      <c r="T12" s="486"/>
      <c r="V12" s="486"/>
      <c r="X12" s="701"/>
      <c r="Y12" s="416"/>
      <c r="AA12" s="416"/>
      <c r="AC12" s="416"/>
    </row>
    <row r="13" spans="1:30" s="689" customFormat="1" ht="35.1" customHeight="1" x14ac:dyDescent="0.25">
      <c r="A13" s="926" t="s">
        <v>496</v>
      </c>
      <c r="C13" s="704" t="s">
        <v>215</v>
      </c>
      <c r="D13" s="691"/>
      <c r="E13" s="692"/>
      <c r="F13" s="704" t="s">
        <v>224</v>
      </c>
      <c r="G13" s="691"/>
      <c r="H13" s="704" t="s">
        <v>222</v>
      </c>
      <c r="I13" s="691"/>
      <c r="J13" s="704" t="s">
        <v>10</v>
      </c>
      <c r="L13" s="704" t="s">
        <v>8</v>
      </c>
      <c r="N13" s="692"/>
      <c r="O13" s="704" t="s">
        <v>230</v>
      </c>
      <c r="Q13" s="692"/>
      <c r="R13" s="704" t="s">
        <v>243</v>
      </c>
      <c r="T13" s="704" t="s">
        <v>240</v>
      </c>
      <c r="V13" s="704" t="s">
        <v>14</v>
      </c>
      <c r="X13" s="692"/>
      <c r="Y13" s="704" t="s">
        <v>245</v>
      </c>
      <c r="AA13" s="704" t="s">
        <v>249</v>
      </c>
      <c r="AC13" s="704" t="s">
        <v>248</v>
      </c>
    </row>
    <row r="14" spans="1:30" s="686" customFormat="1" ht="20.100000000000001" customHeight="1" x14ac:dyDescent="0.35">
      <c r="A14" s="926"/>
      <c r="B14" s="695"/>
      <c r="C14" s="696">
        <v>3.93</v>
      </c>
      <c r="D14" s="697"/>
      <c r="E14" s="698"/>
      <c r="F14" s="696">
        <v>4.29</v>
      </c>
      <c r="G14" s="697"/>
      <c r="H14" s="696">
        <v>4.68</v>
      </c>
      <c r="I14" s="697"/>
      <c r="J14" s="696">
        <v>4.3499999999999996</v>
      </c>
      <c r="K14" s="695"/>
      <c r="L14" s="696">
        <v>4.29</v>
      </c>
      <c r="M14" s="695"/>
      <c r="N14" s="698"/>
      <c r="O14" s="696">
        <v>4.2</v>
      </c>
      <c r="P14" s="695"/>
      <c r="Q14" s="698"/>
      <c r="R14" s="696">
        <v>4.4400000000000004</v>
      </c>
      <c r="S14" s="695"/>
      <c r="T14" s="696">
        <v>4.92</v>
      </c>
      <c r="U14" s="695"/>
      <c r="V14" s="696">
        <v>5.37</v>
      </c>
      <c r="W14" s="695"/>
      <c r="X14" s="698"/>
      <c r="Y14" s="696">
        <v>5.49</v>
      </c>
      <c r="Z14" s="695"/>
      <c r="AA14" s="696">
        <v>5.04</v>
      </c>
      <c r="AB14" s="695"/>
      <c r="AC14" s="696">
        <v>4.46</v>
      </c>
      <c r="AD14" s="695"/>
    </row>
    <row r="15" spans="1:30" ht="5.0999999999999996" customHeight="1" x14ac:dyDescent="0.25">
      <c r="C15" s="693"/>
      <c r="D15" s="476"/>
      <c r="E15" s="701"/>
      <c r="F15" s="486"/>
      <c r="G15" s="476"/>
      <c r="H15" s="705"/>
      <c r="I15" s="476"/>
      <c r="J15" s="688"/>
      <c r="L15" s="688"/>
      <c r="N15" s="701"/>
      <c r="O15" s="486"/>
      <c r="Q15" s="701"/>
      <c r="R15" s="486"/>
      <c r="T15" s="486"/>
      <c r="V15" s="688"/>
      <c r="X15" s="701"/>
      <c r="Y15" s="416"/>
      <c r="AA15" s="416"/>
      <c r="AC15" s="416"/>
    </row>
    <row r="16" spans="1:30" s="689" customFormat="1" ht="35.1" customHeight="1" x14ac:dyDescent="0.25">
      <c r="C16" s="704" t="s">
        <v>218</v>
      </c>
      <c r="D16" s="691"/>
      <c r="E16" s="692"/>
      <c r="F16" s="704" t="s">
        <v>226</v>
      </c>
      <c r="G16" s="691"/>
      <c r="H16" s="704" t="s">
        <v>220</v>
      </c>
      <c r="I16" s="691"/>
      <c r="J16" s="710"/>
      <c r="K16" s="711"/>
      <c r="L16" s="710"/>
      <c r="N16" s="692"/>
      <c r="O16" s="704" t="s">
        <v>233</v>
      </c>
      <c r="Q16" s="692"/>
      <c r="R16" s="704" t="s">
        <v>239</v>
      </c>
      <c r="T16" s="704" t="s">
        <v>237</v>
      </c>
      <c r="V16" s="694"/>
      <c r="X16" s="692"/>
      <c r="Y16" s="704" t="s">
        <v>244</v>
      </c>
      <c r="AA16" s="704" t="s">
        <v>246</v>
      </c>
      <c r="AC16" s="704" t="s">
        <v>262</v>
      </c>
    </row>
    <row r="17" spans="1:30" s="686" customFormat="1" ht="20.100000000000001" customHeight="1" x14ac:dyDescent="0.35">
      <c r="A17" s="695"/>
      <c r="B17" s="695"/>
      <c r="C17" s="696">
        <v>4.43</v>
      </c>
      <c r="D17" s="697"/>
      <c r="E17" s="698"/>
      <c r="F17" s="696">
        <v>4.3</v>
      </c>
      <c r="G17" s="697"/>
      <c r="H17" s="696">
        <v>3.55</v>
      </c>
      <c r="I17" s="697"/>
      <c r="J17" s="706"/>
      <c r="K17" s="707"/>
      <c r="L17" s="706"/>
      <c r="M17" s="695"/>
      <c r="N17" s="698"/>
      <c r="O17" s="696">
        <v>5.13</v>
      </c>
      <c r="P17" s="695"/>
      <c r="Q17" s="698"/>
      <c r="R17" s="696">
        <v>4.67</v>
      </c>
      <c r="S17" s="695"/>
      <c r="T17" s="696">
        <v>4.8499999999999996</v>
      </c>
      <c r="U17" s="695"/>
      <c r="V17" s="700"/>
      <c r="W17" s="695"/>
      <c r="X17" s="698"/>
      <c r="Y17" s="696">
        <v>5.4</v>
      </c>
      <c r="Z17" s="695"/>
      <c r="AA17" s="696">
        <v>4.5</v>
      </c>
      <c r="AB17" s="695"/>
      <c r="AC17" s="696">
        <v>5.09</v>
      </c>
      <c r="AD17" s="695"/>
    </row>
    <row r="18" spans="1:30" ht="5.0999999999999996" customHeight="1" x14ac:dyDescent="0.25">
      <c r="C18" s="693"/>
      <c r="D18" s="476"/>
      <c r="E18" s="701"/>
      <c r="F18" s="486"/>
      <c r="G18" s="476"/>
      <c r="H18" s="486"/>
      <c r="I18" s="476"/>
      <c r="J18" s="708"/>
      <c r="K18" s="709"/>
      <c r="L18" s="708"/>
      <c r="N18" s="701"/>
      <c r="O18" s="486"/>
      <c r="Q18" s="701"/>
      <c r="R18" s="486"/>
      <c r="T18" s="486"/>
      <c r="V18" s="688"/>
      <c r="X18" s="701"/>
      <c r="AA18" s="416"/>
    </row>
    <row r="19" spans="1:30" s="689" customFormat="1" ht="35.1" customHeight="1" x14ac:dyDescent="0.25">
      <c r="C19" s="704" t="s">
        <v>216</v>
      </c>
      <c r="D19" s="691"/>
      <c r="E19" s="692"/>
      <c r="F19" s="704" t="s">
        <v>227</v>
      </c>
      <c r="G19" s="691"/>
      <c r="H19" s="704" t="s">
        <v>219</v>
      </c>
      <c r="I19" s="691"/>
      <c r="J19" s="710"/>
      <c r="K19" s="711"/>
      <c r="L19" s="712"/>
      <c r="N19" s="692"/>
      <c r="O19" s="704" t="s">
        <v>231</v>
      </c>
      <c r="Q19" s="692"/>
      <c r="R19" s="704" t="s">
        <v>242</v>
      </c>
      <c r="T19" s="704" t="s">
        <v>241</v>
      </c>
      <c r="V19" s="694"/>
      <c r="X19" s="692"/>
      <c r="Y19" s="694"/>
      <c r="AA19" s="704" t="s">
        <v>247</v>
      </c>
      <c r="AC19" s="694"/>
    </row>
    <row r="20" spans="1:30" s="686" customFormat="1" ht="20.100000000000001" customHeight="1" x14ac:dyDescent="0.35">
      <c r="A20" s="695"/>
      <c r="B20" s="695"/>
      <c r="C20" s="696">
        <v>3.59</v>
      </c>
      <c r="D20" s="697"/>
      <c r="E20" s="698"/>
      <c r="F20" s="696">
        <v>4.25</v>
      </c>
      <c r="G20" s="697"/>
      <c r="H20" s="696">
        <v>4.0999999999999996</v>
      </c>
      <c r="I20" s="697"/>
      <c r="J20" s="706"/>
      <c r="K20" s="707"/>
      <c r="L20" s="713"/>
      <c r="M20" s="695"/>
      <c r="N20" s="698"/>
      <c r="O20" s="696">
        <v>4.5999999999999996</v>
      </c>
      <c r="P20" s="695"/>
      <c r="Q20" s="698"/>
      <c r="R20" s="696">
        <v>5.57</v>
      </c>
      <c r="S20" s="695"/>
      <c r="T20" s="696">
        <v>4.55</v>
      </c>
      <c r="U20" s="695"/>
      <c r="V20" s="700"/>
      <c r="W20" s="695"/>
      <c r="X20" s="698"/>
      <c r="Y20" s="714"/>
      <c r="Z20" s="695"/>
      <c r="AA20" s="696">
        <v>5.05</v>
      </c>
      <c r="AB20" s="695"/>
      <c r="AC20" s="714"/>
      <c r="AD20" s="695"/>
    </row>
    <row r="21" spans="1:30" ht="5.0999999999999996" customHeight="1" x14ac:dyDescent="0.25">
      <c r="C21" s="693"/>
      <c r="D21" s="476"/>
      <c r="E21" s="701"/>
      <c r="F21" s="486"/>
      <c r="G21" s="476"/>
      <c r="H21" s="486"/>
      <c r="I21" s="476"/>
      <c r="J21" s="708"/>
      <c r="K21" s="709"/>
      <c r="L21" s="708"/>
      <c r="N21" s="701"/>
      <c r="O21" s="486"/>
      <c r="Q21" s="701"/>
      <c r="R21" s="688"/>
      <c r="T21" s="486"/>
      <c r="V21" s="688"/>
      <c r="X21" s="701"/>
      <c r="AA21" s="416"/>
    </row>
    <row r="22" spans="1:30" s="689" customFormat="1" ht="35.1" customHeight="1" x14ac:dyDescent="0.25">
      <c r="C22" s="704" t="s">
        <v>217</v>
      </c>
      <c r="D22" s="691"/>
      <c r="E22" s="692"/>
      <c r="F22" s="693"/>
      <c r="G22" s="691"/>
      <c r="H22" s="704" t="s">
        <v>221</v>
      </c>
      <c r="I22" s="691"/>
      <c r="J22" s="710"/>
      <c r="K22" s="711"/>
      <c r="L22" s="712"/>
      <c r="N22" s="692"/>
      <c r="O22" s="704" t="s">
        <v>235</v>
      </c>
      <c r="Q22" s="692"/>
      <c r="R22" s="694"/>
      <c r="T22" s="704" t="s">
        <v>236</v>
      </c>
      <c r="V22" s="694"/>
      <c r="X22" s="692"/>
      <c r="Y22" s="694"/>
      <c r="AA22" s="704" t="s">
        <v>250</v>
      </c>
      <c r="AC22" s="694"/>
    </row>
    <row r="23" spans="1:30" s="686" customFormat="1" ht="20.100000000000001" customHeight="1" x14ac:dyDescent="0.35">
      <c r="A23" s="695"/>
      <c r="B23" s="695"/>
      <c r="C23" s="696">
        <v>4.47</v>
      </c>
      <c r="D23" s="697"/>
      <c r="E23" s="698"/>
      <c r="F23" s="699"/>
      <c r="G23" s="697"/>
      <c r="H23" s="696">
        <v>4.2</v>
      </c>
      <c r="I23" s="697"/>
      <c r="J23" s="706"/>
      <c r="K23" s="707"/>
      <c r="L23" s="713"/>
      <c r="M23" s="695"/>
      <c r="N23" s="698"/>
      <c r="O23" s="696">
        <v>4.63</v>
      </c>
      <c r="P23" s="695"/>
      <c r="Q23" s="698"/>
      <c r="R23" s="700"/>
      <c r="S23" s="695"/>
      <c r="T23" s="696">
        <v>4.33</v>
      </c>
      <c r="U23" s="695"/>
      <c r="V23" s="700"/>
      <c r="W23" s="695"/>
      <c r="X23" s="698"/>
      <c r="Y23" s="714"/>
      <c r="Z23" s="695"/>
      <c r="AA23" s="696">
        <v>4.7</v>
      </c>
      <c r="AB23" s="695"/>
      <c r="AC23" s="714"/>
      <c r="AD23" s="695"/>
    </row>
    <row r="24" spans="1:30" ht="5.0999999999999996" customHeight="1" x14ac:dyDescent="0.25">
      <c r="C24" s="693"/>
      <c r="D24" s="476"/>
      <c r="E24" s="701"/>
      <c r="F24" s="486"/>
      <c r="G24" s="476"/>
      <c r="H24" s="486"/>
      <c r="I24" s="476"/>
      <c r="J24" s="708"/>
      <c r="K24" s="709"/>
      <c r="L24" s="708"/>
      <c r="N24" s="701"/>
      <c r="O24" s="486"/>
      <c r="Q24" s="701"/>
      <c r="R24" s="688"/>
      <c r="T24" s="688"/>
      <c r="V24" s="688"/>
      <c r="X24" s="701"/>
    </row>
    <row r="25" spans="1:30" s="689" customFormat="1" ht="35.1" customHeight="1" x14ac:dyDescent="0.25">
      <c r="C25" s="704" t="s">
        <v>214</v>
      </c>
      <c r="D25" s="691"/>
      <c r="E25" s="692"/>
      <c r="F25" s="693"/>
      <c r="G25" s="691"/>
      <c r="H25" s="704" t="s">
        <v>223</v>
      </c>
      <c r="I25" s="691"/>
      <c r="J25" s="710"/>
      <c r="K25" s="711"/>
      <c r="L25" s="712"/>
      <c r="N25" s="692"/>
      <c r="O25" s="704" t="s">
        <v>234</v>
      </c>
      <c r="Q25" s="692"/>
      <c r="R25" s="694"/>
      <c r="T25" s="694"/>
      <c r="V25" s="694"/>
      <c r="X25" s="692"/>
      <c r="Y25" s="694"/>
      <c r="AA25" s="694"/>
      <c r="AC25" s="694"/>
    </row>
    <row r="26" spans="1:30" s="686" customFormat="1" ht="20.100000000000001" customHeight="1" x14ac:dyDescent="0.35">
      <c r="A26" s="695"/>
      <c r="B26" s="695"/>
      <c r="C26" s="696">
        <v>3.56</v>
      </c>
      <c r="D26" s="697"/>
      <c r="E26" s="698"/>
      <c r="F26" s="699"/>
      <c r="G26" s="697"/>
      <c r="H26" s="696">
        <v>4.1500000000000004</v>
      </c>
      <c r="I26" s="697"/>
      <c r="J26" s="706"/>
      <c r="K26" s="707"/>
      <c r="L26" s="713"/>
      <c r="M26" s="695"/>
      <c r="N26" s="698"/>
      <c r="O26" s="696">
        <v>4.68</v>
      </c>
      <c r="P26" s="695"/>
      <c r="Q26" s="698"/>
      <c r="R26" s="700"/>
      <c r="S26" s="695"/>
      <c r="T26" s="700"/>
      <c r="U26" s="695"/>
      <c r="V26" s="700"/>
      <c r="W26" s="695"/>
      <c r="X26" s="698"/>
      <c r="Y26" s="714"/>
      <c r="Z26" s="695"/>
      <c r="AA26" s="714"/>
      <c r="AB26" s="695"/>
      <c r="AC26" s="714"/>
      <c r="AD26" s="695"/>
    </row>
    <row r="27" spans="1:30" ht="5.0999999999999996" customHeight="1" x14ac:dyDescent="0.25">
      <c r="E27" s="701"/>
      <c r="F27" s="688"/>
      <c r="H27" s="688"/>
      <c r="J27" s="688"/>
      <c r="L27" s="688"/>
      <c r="N27" s="701"/>
      <c r="O27" s="486"/>
      <c r="Q27" s="701"/>
      <c r="R27" s="688"/>
      <c r="T27" s="688"/>
      <c r="V27" s="688"/>
      <c r="X27" s="701"/>
    </row>
    <row r="28" spans="1:30" s="689" customFormat="1" ht="35.1" customHeight="1" x14ac:dyDescent="0.25">
      <c r="C28" s="694"/>
      <c r="E28" s="692"/>
      <c r="F28" s="694"/>
      <c r="H28" s="694"/>
      <c r="J28" s="694"/>
      <c r="L28" s="694"/>
      <c r="N28" s="692"/>
      <c r="O28" s="704" t="s">
        <v>228</v>
      </c>
      <c r="Q28" s="692"/>
      <c r="R28" s="694"/>
      <c r="T28" s="694"/>
      <c r="V28" s="694"/>
      <c r="X28" s="692"/>
      <c r="Y28" s="694"/>
      <c r="AA28" s="694"/>
      <c r="AC28" s="694"/>
    </row>
    <row r="29" spans="1:30" ht="20.100000000000001" customHeight="1" x14ac:dyDescent="0.25">
      <c r="B29" s="476"/>
      <c r="C29" s="693"/>
      <c r="D29" s="476"/>
      <c r="E29" s="701"/>
      <c r="F29" s="486"/>
      <c r="G29" s="476"/>
      <c r="H29" s="486"/>
      <c r="J29" s="688"/>
      <c r="L29" s="688"/>
      <c r="N29" s="701"/>
      <c r="O29" s="696">
        <v>6.05</v>
      </c>
      <c r="Q29" s="701"/>
      <c r="R29" s="688"/>
      <c r="T29" s="688"/>
      <c r="V29" s="688"/>
      <c r="X29" s="701"/>
      <c r="AB29" s="476"/>
      <c r="AD29" s="476"/>
    </row>
    <row r="30" spans="1:30" ht="5.0999999999999996" customHeight="1" x14ac:dyDescent="0.25">
      <c r="B30" s="476"/>
      <c r="C30" s="693"/>
      <c r="D30" s="476"/>
      <c r="E30" s="701"/>
      <c r="F30" s="486"/>
      <c r="G30" s="476"/>
      <c r="H30" s="486"/>
      <c r="J30" s="688"/>
      <c r="L30" s="688"/>
      <c r="N30" s="701"/>
      <c r="O30" s="486"/>
      <c r="Q30" s="701"/>
      <c r="R30" s="688"/>
      <c r="T30" s="688"/>
      <c r="V30" s="688"/>
      <c r="X30" s="701"/>
      <c r="AB30" s="476"/>
      <c r="AD30" s="476"/>
    </row>
    <row r="31" spans="1:30" s="689" customFormat="1" ht="35.1" customHeight="1" x14ac:dyDescent="0.25">
      <c r="B31" s="691"/>
      <c r="C31" s="927"/>
      <c r="D31" s="691"/>
      <c r="E31" s="692"/>
      <c r="F31" s="928"/>
      <c r="G31" s="928"/>
      <c r="H31" s="928"/>
      <c r="I31" s="928"/>
      <c r="J31" s="928"/>
      <c r="K31" s="928"/>
      <c r="L31" s="928"/>
      <c r="N31" s="692"/>
      <c r="O31" s="704" t="s">
        <v>232</v>
      </c>
      <c r="Q31" s="692"/>
      <c r="R31" s="694"/>
      <c r="T31" s="694"/>
      <c r="V31" s="694"/>
      <c r="X31" s="692"/>
      <c r="Y31" s="929" t="s">
        <v>497</v>
      </c>
      <c r="AA31" s="935" t="s">
        <v>498</v>
      </c>
      <c r="AB31" s="927"/>
      <c r="AC31" s="931" t="s">
        <v>499</v>
      </c>
      <c r="AD31" s="927"/>
    </row>
    <row r="32" spans="1:30" ht="20.100000000000001" customHeight="1" x14ac:dyDescent="0.25">
      <c r="B32" s="476"/>
      <c r="C32" s="927"/>
      <c r="D32" s="476"/>
      <c r="E32" s="701"/>
      <c r="F32" s="923"/>
      <c r="G32" s="923"/>
      <c r="H32" s="923"/>
      <c r="I32" s="923"/>
      <c r="J32" s="923"/>
      <c r="K32" s="923"/>
      <c r="L32" s="923"/>
      <c r="N32" s="701"/>
      <c r="O32" s="696">
        <v>4.82</v>
      </c>
      <c r="Q32" s="701"/>
      <c r="R32" s="688"/>
      <c r="T32" s="688"/>
      <c r="V32" s="688"/>
      <c r="X32" s="701"/>
      <c r="Y32" s="929"/>
      <c r="AA32" s="935"/>
      <c r="AB32" s="927"/>
      <c r="AC32" s="931"/>
      <c r="AD32" s="927"/>
    </row>
    <row r="33" spans="2:31" ht="5.0999999999999996" customHeight="1" x14ac:dyDescent="0.25">
      <c r="B33" s="476"/>
      <c r="C33" s="693"/>
      <c r="D33" s="476"/>
      <c r="E33" s="701"/>
      <c r="F33" s="486"/>
      <c r="G33" s="716"/>
      <c r="H33" s="486"/>
      <c r="I33" s="717"/>
      <c r="J33" s="688"/>
      <c r="K33" s="717"/>
      <c r="L33" s="688"/>
      <c r="N33" s="701"/>
      <c r="O33" s="486"/>
      <c r="Q33" s="701"/>
      <c r="R33" s="688"/>
      <c r="T33" s="688"/>
      <c r="V33" s="688"/>
      <c r="X33" s="701"/>
      <c r="Y33" s="673"/>
      <c r="AA33" s="688"/>
      <c r="AB33" s="486"/>
      <c r="AC33" s="688"/>
      <c r="AD33" s="486"/>
    </row>
    <row r="34" spans="2:31" s="689" customFormat="1" ht="35.1" customHeight="1" x14ac:dyDescent="0.25">
      <c r="B34" s="691"/>
      <c r="C34" s="927"/>
      <c r="D34" s="691"/>
      <c r="E34" s="692"/>
      <c r="F34" s="923"/>
      <c r="G34" s="923"/>
      <c r="H34" s="923"/>
      <c r="I34" s="923"/>
      <c r="J34" s="923"/>
      <c r="K34" s="923"/>
      <c r="L34" s="923"/>
      <c r="N34" s="692"/>
      <c r="O34" s="704" t="s">
        <v>229</v>
      </c>
      <c r="Q34" s="692"/>
      <c r="R34" s="694"/>
      <c r="T34" s="694"/>
      <c r="V34" s="694"/>
      <c r="X34" s="692"/>
      <c r="Y34" s="932" t="s">
        <v>500</v>
      </c>
      <c r="AA34" s="936" t="s">
        <v>501</v>
      </c>
      <c r="AB34" s="927"/>
      <c r="AC34" s="934" t="s">
        <v>502</v>
      </c>
      <c r="AD34" s="927"/>
    </row>
    <row r="35" spans="2:31" ht="20.100000000000001" customHeight="1" x14ac:dyDescent="0.25">
      <c r="B35" s="476"/>
      <c r="C35" s="927"/>
      <c r="D35" s="476"/>
      <c r="E35" s="701"/>
      <c r="F35" s="923"/>
      <c r="G35" s="923"/>
      <c r="H35" s="923"/>
      <c r="I35" s="923"/>
      <c r="J35" s="923"/>
      <c r="K35" s="923"/>
      <c r="L35" s="923"/>
      <c r="N35" s="701"/>
      <c r="O35" s="696">
        <v>4.4000000000000004</v>
      </c>
      <c r="Q35" s="701"/>
      <c r="R35" s="688"/>
      <c r="T35" s="688"/>
      <c r="V35" s="688"/>
      <c r="X35" s="701"/>
      <c r="Y35" s="932"/>
      <c r="AA35" s="936"/>
      <c r="AB35" s="927"/>
      <c r="AC35" s="934"/>
      <c r="AD35" s="927"/>
    </row>
    <row r="36" spans="2:31" x14ac:dyDescent="0.25">
      <c r="B36" s="476"/>
      <c r="C36" s="693"/>
      <c r="D36" s="476"/>
      <c r="E36" s="476"/>
      <c r="F36" s="486"/>
      <c r="G36" s="476"/>
      <c r="H36" s="486"/>
      <c r="J36" s="688"/>
      <c r="L36" s="688"/>
      <c r="O36" s="688"/>
      <c r="R36" s="688"/>
      <c r="T36" s="688"/>
      <c r="V36" s="688"/>
      <c r="AB36" s="476"/>
      <c r="AD36" s="476"/>
    </row>
    <row r="37" spans="2:31" x14ac:dyDescent="0.25">
      <c r="AB37" s="476"/>
    </row>
    <row r="40" spans="2:31" x14ac:dyDescent="0.25">
      <c r="V40" s="486"/>
      <c r="W40" s="476"/>
      <c r="X40" s="476"/>
      <c r="Y40" s="486"/>
      <c r="Z40" s="476"/>
      <c r="AA40" s="486"/>
      <c r="AB40" s="476"/>
      <c r="AC40" s="486"/>
      <c r="AD40" s="476"/>
      <c r="AE40" s="476"/>
    </row>
    <row r="41" spans="2:31" x14ac:dyDescent="0.25">
      <c r="V41" s="486"/>
      <c r="W41" s="476"/>
      <c r="X41" s="476"/>
      <c r="Y41" s="927"/>
      <c r="Z41" s="691"/>
      <c r="AA41" s="927"/>
      <c r="AB41" s="927"/>
      <c r="AC41" s="927"/>
      <c r="AD41" s="476"/>
      <c r="AE41" s="476"/>
    </row>
    <row r="42" spans="2:31" x14ac:dyDescent="0.25">
      <c r="V42" s="486"/>
      <c r="W42" s="476"/>
      <c r="X42" s="476"/>
      <c r="Y42" s="927"/>
      <c r="Z42" s="476"/>
      <c r="AA42" s="927"/>
      <c r="AB42" s="927"/>
      <c r="AC42" s="927"/>
      <c r="AD42" s="476"/>
      <c r="AE42" s="476"/>
    </row>
    <row r="43" spans="2:31" x14ac:dyDescent="0.25">
      <c r="V43" s="486"/>
      <c r="W43" s="476"/>
      <c r="X43" s="476"/>
      <c r="Y43" s="693"/>
      <c r="Z43" s="476"/>
      <c r="AA43" s="486"/>
      <c r="AB43" s="486"/>
      <c r="AC43" s="486"/>
      <c r="AD43" s="476"/>
      <c r="AE43" s="476"/>
    </row>
    <row r="44" spans="2:31" x14ac:dyDescent="0.25">
      <c r="V44" s="486"/>
      <c r="W44" s="476"/>
      <c r="X44" s="476"/>
      <c r="Y44" s="927"/>
      <c r="Z44" s="691"/>
      <c r="AA44" s="927"/>
      <c r="AB44" s="927"/>
      <c r="AC44" s="927"/>
      <c r="AD44" s="476"/>
      <c r="AE44" s="476"/>
    </row>
    <row r="45" spans="2:31" x14ac:dyDescent="0.25">
      <c r="V45" s="486"/>
      <c r="W45" s="476"/>
      <c r="X45" s="476"/>
      <c r="Y45" s="927"/>
      <c r="Z45" s="476"/>
      <c r="AA45" s="927"/>
      <c r="AB45" s="927"/>
      <c r="AC45" s="927"/>
      <c r="AD45" s="476"/>
      <c r="AE45" s="476"/>
    </row>
    <row r="46" spans="2:31" x14ac:dyDescent="0.25">
      <c r="V46" s="486"/>
      <c r="W46" s="476"/>
      <c r="X46" s="476"/>
      <c r="Y46" s="486"/>
      <c r="Z46" s="476"/>
      <c r="AA46" s="486"/>
      <c r="AB46" s="476"/>
      <c r="AC46" s="486"/>
      <c r="AD46" s="476"/>
      <c r="AE46" s="476"/>
    </row>
  </sheetData>
  <sheetProtection password="C6D6" sheet="1" objects="1" scenarios="1"/>
  <mergeCells count="28">
    <mergeCell ref="Y44:Y45"/>
    <mergeCell ref="AA44:AA45"/>
    <mergeCell ref="AB44:AB45"/>
    <mergeCell ref="AC44:AC45"/>
    <mergeCell ref="AD34:AD35"/>
    <mergeCell ref="Y41:Y42"/>
    <mergeCell ref="AA41:AA42"/>
    <mergeCell ref="AB41:AB42"/>
    <mergeCell ref="AC41:AC42"/>
    <mergeCell ref="AC34:AC35"/>
    <mergeCell ref="C34:C35"/>
    <mergeCell ref="F34:L34"/>
    <mergeCell ref="Y34:Y35"/>
    <mergeCell ref="AA34:AA35"/>
    <mergeCell ref="AB34:AB35"/>
    <mergeCell ref="F35:L35"/>
    <mergeCell ref="Y31:Y32"/>
    <mergeCell ref="AA31:AA32"/>
    <mergeCell ref="AB31:AB32"/>
    <mergeCell ref="AC31:AC32"/>
    <mergeCell ref="AD31:AD32"/>
    <mergeCell ref="F32:L32"/>
    <mergeCell ref="A4:A5"/>
    <mergeCell ref="A7:A8"/>
    <mergeCell ref="A10:A11"/>
    <mergeCell ref="A13:A14"/>
    <mergeCell ref="C31:C32"/>
    <mergeCell ref="F31:L31"/>
  </mergeCells>
  <conditionalFormatting sqref="C8 F8 O8 R8 Y8 AC11 AA11 Y11 V11 T11 R11 O11 L11 J11 H11 F11 C11 C14 F14 H14 J14 L14 O14 R14 T14">
    <cfRule type="cellIs" dxfId="220" priority="187" operator="lessThanOrEqual">
      <formula>3.25</formula>
    </cfRule>
    <cfRule type="cellIs" dxfId="219" priority="188" operator="lessThanOrEqual">
      <formula>3.71</formula>
    </cfRule>
    <cfRule type="cellIs" dxfId="218" priority="189" operator="lessThanOrEqual">
      <formula>4.18</formula>
    </cfRule>
    <cfRule type="cellIs" dxfId="217" priority="190" operator="greaterThanOrEqual">
      <formula>6.03</formula>
    </cfRule>
    <cfRule type="cellIs" dxfId="216" priority="191" operator="greaterThanOrEqual">
      <formula>5.57</formula>
    </cfRule>
    <cfRule type="cellIs" dxfId="215" priority="192" operator="greaterThanOrEqual">
      <formula>5.1</formula>
    </cfRule>
  </conditionalFormatting>
  <conditionalFormatting sqref="V14">
    <cfRule type="cellIs" dxfId="214" priority="181" operator="lessThanOrEqual">
      <formula>3.25</formula>
    </cfRule>
    <cfRule type="cellIs" dxfId="213" priority="182" operator="lessThanOrEqual">
      <formula>3.71</formula>
    </cfRule>
    <cfRule type="cellIs" dxfId="212" priority="183" operator="lessThanOrEqual">
      <formula>4.18</formula>
    </cfRule>
    <cfRule type="cellIs" dxfId="211" priority="184" operator="greaterThanOrEqual">
      <formula>6.03</formula>
    </cfRule>
    <cfRule type="cellIs" dxfId="210" priority="185" operator="greaterThanOrEqual">
      <formula>5.57</formula>
    </cfRule>
    <cfRule type="cellIs" dxfId="209" priority="186" operator="greaterThanOrEqual">
      <formula>5.1</formula>
    </cfRule>
  </conditionalFormatting>
  <conditionalFormatting sqref="Y14">
    <cfRule type="cellIs" dxfId="208" priority="175" operator="lessThanOrEqual">
      <formula>3.25</formula>
    </cfRule>
    <cfRule type="cellIs" dxfId="207" priority="176" operator="lessThanOrEqual">
      <formula>3.71</formula>
    </cfRule>
    <cfRule type="cellIs" dxfId="206" priority="177" operator="lessThanOrEqual">
      <formula>4.18</formula>
    </cfRule>
    <cfRule type="cellIs" dxfId="205" priority="178" operator="greaterThanOrEqual">
      <formula>6.03</formula>
    </cfRule>
    <cfRule type="cellIs" dxfId="204" priority="179" operator="greaterThanOrEqual">
      <formula>5.57</formula>
    </cfRule>
    <cfRule type="cellIs" dxfId="203" priority="180" operator="greaterThanOrEqual">
      <formula>5.1</formula>
    </cfRule>
  </conditionalFormatting>
  <conditionalFormatting sqref="AA14">
    <cfRule type="cellIs" dxfId="202" priority="169" operator="lessThanOrEqual">
      <formula>3.25</formula>
    </cfRule>
    <cfRule type="cellIs" dxfId="201" priority="170" operator="lessThanOrEqual">
      <formula>3.71</formula>
    </cfRule>
    <cfRule type="cellIs" dxfId="200" priority="171" operator="lessThanOrEqual">
      <formula>4.18</formula>
    </cfRule>
    <cfRule type="cellIs" dxfId="199" priority="172" operator="greaterThanOrEqual">
      <formula>6.03</formula>
    </cfRule>
    <cfRule type="cellIs" dxfId="198" priority="173" operator="greaterThanOrEqual">
      <formula>5.57</formula>
    </cfRule>
    <cfRule type="cellIs" dxfId="197" priority="174" operator="greaterThanOrEqual">
      <formula>5.1</formula>
    </cfRule>
  </conditionalFormatting>
  <conditionalFormatting sqref="AC14">
    <cfRule type="cellIs" dxfId="196" priority="163" operator="lessThanOrEqual">
      <formula>3.25</formula>
    </cfRule>
    <cfRule type="cellIs" dxfId="195" priority="164" operator="lessThanOrEqual">
      <formula>3.71</formula>
    </cfRule>
    <cfRule type="cellIs" dxfId="194" priority="165" operator="lessThanOrEqual">
      <formula>4.18</formula>
    </cfRule>
    <cfRule type="cellIs" dxfId="193" priority="166" operator="greaterThanOrEqual">
      <formula>6.03</formula>
    </cfRule>
    <cfRule type="cellIs" dxfId="192" priority="167" operator="greaterThanOrEqual">
      <formula>5.57</formula>
    </cfRule>
    <cfRule type="cellIs" dxfId="191" priority="168" operator="greaterThanOrEqual">
      <formula>5.1</formula>
    </cfRule>
  </conditionalFormatting>
  <conditionalFormatting sqref="AC17">
    <cfRule type="cellIs" dxfId="190" priority="157" operator="lessThanOrEqual">
      <formula>3.25</formula>
    </cfRule>
    <cfRule type="cellIs" dxfId="189" priority="158" operator="lessThanOrEqual">
      <formula>3.71</formula>
    </cfRule>
    <cfRule type="cellIs" dxfId="188" priority="159" operator="lessThanOrEqual">
      <formula>4.18</formula>
    </cfRule>
    <cfRule type="cellIs" dxfId="187" priority="160" operator="greaterThanOrEqual">
      <formula>6.03</formula>
    </cfRule>
    <cfRule type="cellIs" dxfId="186" priority="161" operator="greaterThanOrEqual">
      <formula>5.57</formula>
    </cfRule>
    <cfRule type="cellIs" dxfId="185" priority="162" operator="greaterThanOrEqual">
      <formula>5.1</formula>
    </cfRule>
  </conditionalFormatting>
  <conditionalFormatting sqref="AA17">
    <cfRule type="cellIs" dxfId="184" priority="151" operator="lessThanOrEqual">
      <formula>3.25</formula>
    </cfRule>
    <cfRule type="cellIs" dxfId="183" priority="152" operator="lessThanOrEqual">
      <formula>3.71</formula>
    </cfRule>
    <cfRule type="cellIs" dxfId="182" priority="153" operator="lessThanOrEqual">
      <formula>4.18</formula>
    </cfRule>
    <cfRule type="cellIs" dxfId="181" priority="154" operator="greaterThanOrEqual">
      <formula>6.03</formula>
    </cfRule>
    <cfRule type="cellIs" dxfId="180" priority="155" operator="greaterThanOrEqual">
      <formula>5.57</formula>
    </cfRule>
    <cfRule type="cellIs" dxfId="179" priority="156" operator="greaterThanOrEqual">
      <formula>5.1</formula>
    </cfRule>
  </conditionalFormatting>
  <conditionalFormatting sqref="Y17">
    <cfRule type="cellIs" dxfId="178" priority="145" operator="lessThanOrEqual">
      <formula>3.25</formula>
    </cfRule>
    <cfRule type="cellIs" dxfId="177" priority="146" operator="lessThanOrEqual">
      <formula>3.71</formula>
    </cfRule>
    <cfRule type="cellIs" dxfId="176" priority="147" operator="lessThanOrEqual">
      <formula>4.18</formula>
    </cfRule>
    <cfRule type="cellIs" dxfId="175" priority="148" operator="greaterThanOrEqual">
      <formula>6.03</formula>
    </cfRule>
    <cfRule type="cellIs" dxfId="174" priority="149" operator="greaterThanOrEqual">
      <formula>5.57</formula>
    </cfRule>
    <cfRule type="cellIs" dxfId="173" priority="150" operator="greaterThanOrEqual">
      <formula>5.1</formula>
    </cfRule>
  </conditionalFormatting>
  <conditionalFormatting sqref="T17">
    <cfRule type="cellIs" dxfId="172" priority="139" operator="lessThanOrEqual">
      <formula>3.25</formula>
    </cfRule>
    <cfRule type="cellIs" dxfId="171" priority="140" operator="lessThanOrEqual">
      <formula>3.71</formula>
    </cfRule>
    <cfRule type="cellIs" dxfId="170" priority="141" operator="lessThanOrEqual">
      <formula>4.18</formula>
    </cfRule>
    <cfRule type="cellIs" dxfId="169" priority="142" operator="greaterThanOrEqual">
      <formula>6.03</formula>
    </cfRule>
    <cfRule type="cellIs" dxfId="168" priority="143" operator="greaterThanOrEqual">
      <formula>5.57</formula>
    </cfRule>
    <cfRule type="cellIs" dxfId="167" priority="144" operator="greaterThanOrEqual">
      <formula>5.1</formula>
    </cfRule>
  </conditionalFormatting>
  <conditionalFormatting sqref="R17">
    <cfRule type="cellIs" dxfId="166" priority="133" operator="lessThanOrEqual">
      <formula>3.25</formula>
    </cfRule>
    <cfRule type="cellIs" dxfId="165" priority="134" operator="lessThanOrEqual">
      <formula>3.71</formula>
    </cfRule>
    <cfRule type="cellIs" dxfId="164" priority="135" operator="lessThanOrEqual">
      <formula>4.18</formula>
    </cfRule>
    <cfRule type="cellIs" dxfId="163" priority="136" operator="greaterThanOrEqual">
      <formula>6.03</formula>
    </cfRule>
    <cfRule type="cellIs" dxfId="162" priority="137" operator="greaterThanOrEqual">
      <formula>5.57</formula>
    </cfRule>
    <cfRule type="cellIs" dxfId="161" priority="138" operator="greaterThanOrEqual">
      <formula>5.1</formula>
    </cfRule>
  </conditionalFormatting>
  <conditionalFormatting sqref="O17">
    <cfRule type="cellIs" dxfId="160" priority="127" operator="lessThanOrEqual">
      <formula>3.25</formula>
    </cfRule>
    <cfRule type="cellIs" dxfId="159" priority="128" operator="lessThanOrEqual">
      <formula>3.71</formula>
    </cfRule>
    <cfRule type="cellIs" dxfId="158" priority="129" operator="lessThanOrEqual">
      <formula>4.18</formula>
    </cfRule>
    <cfRule type="cellIs" dxfId="157" priority="130" operator="greaterThanOrEqual">
      <formula>6.03</formula>
    </cfRule>
    <cfRule type="cellIs" dxfId="156" priority="131" operator="greaterThanOrEqual">
      <formula>5.57</formula>
    </cfRule>
    <cfRule type="cellIs" dxfId="155" priority="132" operator="greaterThanOrEqual">
      <formula>5.1</formula>
    </cfRule>
  </conditionalFormatting>
  <conditionalFormatting sqref="H17">
    <cfRule type="cellIs" dxfId="154" priority="121" operator="lessThanOrEqual">
      <formula>3.25</formula>
    </cfRule>
    <cfRule type="cellIs" dxfId="153" priority="122" operator="lessThanOrEqual">
      <formula>3.71</formula>
    </cfRule>
    <cfRule type="cellIs" dxfId="152" priority="123" operator="lessThanOrEqual">
      <formula>4.18</formula>
    </cfRule>
    <cfRule type="cellIs" dxfId="151" priority="124" operator="greaterThanOrEqual">
      <formula>6.03</formula>
    </cfRule>
    <cfRule type="cellIs" dxfId="150" priority="125" operator="greaterThanOrEqual">
      <formula>5.57</formula>
    </cfRule>
    <cfRule type="cellIs" dxfId="149" priority="126" operator="greaterThanOrEqual">
      <formula>5.1</formula>
    </cfRule>
  </conditionalFormatting>
  <conditionalFormatting sqref="F17">
    <cfRule type="cellIs" dxfId="148" priority="115" operator="lessThanOrEqual">
      <formula>3.25</formula>
    </cfRule>
    <cfRule type="cellIs" dxfId="147" priority="116" operator="lessThanOrEqual">
      <formula>3.71</formula>
    </cfRule>
    <cfRule type="cellIs" dxfId="146" priority="117" operator="lessThanOrEqual">
      <formula>4.18</formula>
    </cfRule>
    <cfRule type="cellIs" dxfId="145" priority="118" operator="greaterThanOrEqual">
      <formula>6.03</formula>
    </cfRule>
    <cfRule type="cellIs" dxfId="144" priority="119" operator="greaterThanOrEqual">
      <formula>5.57</formula>
    </cfRule>
    <cfRule type="cellIs" dxfId="143" priority="120" operator="greaterThanOrEqual">
      <formula>5.1</formula>
    </cfRule>
  </conditionalFormatting>
  <conditionalFormatting sqref="C17">
    <cfRule type="cellIs" dxfId="142" priority="109" operator="lessThanOrEqual">
      <formula>3.25</formula>
    </cfRule>
    <cfRule type="cellIs" dxfId="141" priority="110" operator="lessThanOrEqual">
      <formula>3.71</formula>
    </cfRule>
    <cfRule type="cellIs" dxfId="140" priority="111" operator="lessThanOrEqual">
      <formula>4.18</formula>
    </cfRule>
    <cfRule type="cellIs" dxfId="139" priority="112" operator="greaterThanOrEqual">
      <formula>6.03</formula>
    </cfRule>
    <cfRule type="cellIs" dxfId="138" priority="113" operator="greaterThanOrEqual">
      <formula>5.57</formula>
    </cfRule>
    <cfRule type="cellIs" dxfId="137" priority="114" operator="greaterThanOrEqual">
      <formula>5.1</formula>
    </cfRule>
  </conditionalFormatting>
  <conditionalFormatting sqref="C20">
    <cfRule type="cellIs" dxfId="136" priority="103" operator="lessThanOrEqual">
      <formula>3.25</formula>
    </cfRule>
    <cfRule type="cellIs" dxfId="135" priority="104" operator="lessThanOrEqual">
      <formula>3.71</formula>
    </cfRule>
    <cfRule type="cellIs" dxfId="134" priority="105" operator="lessThanOrEqual">
      <formula>4.18</formula>
    </cfRule>
    <cfRule type="cellIs" dxfId="133" priority="106" operator="greaterThanOrEqual">
      <formula>6.03</formula>
    </cfRule>
    <cfRule type="cellIs" dxfId="132" priority="107" operator="greaterThanOrEqual">
      <formula>5.57</formula>
    </cfRule>
    <cfRule type="cellIs" dxfId="131" priority="108" operator="greaterThanOrEqual">
      <formula>5.1</formula>
    </cfRule>
  </conditionalFormatting>
  <conditionalFormatting sqref="F20">
    <cfRule type="cellIs" dxfId="130" priority="97" operator="lessThanOrEqual">
      <formula>3.25</formula>
    </cfRule>
    <cfRule type="cellIs" dxfId="129" priority="98" operator="lessThanOrEqual">
      <formula>3.71</formula>
    </cfRule>
    <cfRule type="cellIs" dxfId="128" priority="99" operator="lessThanOrEqual">
      <formula>4.18</formula>
    </cfRule>
    <cfRule type="cellIs" dxfId="127" priority="100" operator="greaterThanOrEqual">
      <formula>6.03</formula>
    </cfRule>
    <cfRule type="cellIs" dxfId="126" priority="101" operator="greaterThanOrEqual">
      <formula>5.57</formula>
    </cfRule>
    <cfRule type="cellIs" dxfId="125" priority="102" operator="greaterThanOrEqual">
      <formula>5.1</formula>
    </cfRule>
  </conditionalFormatting>
  <conditionalFormatting sqref="H20">
    <cfRule type="cellIs" dxfId="124" priority="91" operator="lessThanOrEqual">
      <formula>3.25</formula>
    </cfRule>
    <cfRule type="cellIs" dxfId="123" priority="92" operator="lessThanOrEqual">
      <formula>3.71</formula>
    </cfRule>
    <cfRule type="cellIs" dxfId="122" priority="93" operator="lessThanOrEqual">
      <formula>4.18</formula>
    </cfRule>
    <cfRule type="cellIs" dxfId="121" priority="94" operator="greaterThanOrEqual">
      <formula>6.03</formula>
    </cfRule>
    <cfRule type="cellIs" dxfId="120" priority="95" operator="greaterThanOrEqual">
      <formula>5.57</formula>
    </cfRule>
    <cfRule type="cellIs" dxfId="119" priority="96" operator="greaterThanOrEqual">
      <formula>5.1</formula>
    </cfRule>
  </conditionalFormatting>
  <conditionalFormatting sqref="O20">
    <cfRule type="cellIs" dxfId="118" priority="85" operator="lessThanOrEqual">
      <formula>3.25</formula>
    </cfRule>
    <cfRule type="cellIs" dxfId="117" priority="86" operator="lessThanOrEqual">
      <formula>3.71</formula>
    </cfRule>
    <cfRule type="cellIs" dxfId="116" priority="87" operator="lessThanOrEqual">
      <formula>4.18</formula>
    </cfRule>
    <cfRule type="cellIs" dxfId="115" priority="88" operator="greaterThanOrEqual">
      <formula>6.03</formula>
    </cfRule>
    <cfRule type="cellIs" dxfId="114" priority="89" operator="greaterThanOrEqual">
      <formula>5.57</formula>
    </cfRule>
    <cfRule type="cellIs" dxfId="113" priority="90" operator="greaterThanOrEqual">
      <formula>5.1</formula>
    </cfRule>
  </conditionalFormatting>
  <conditionalFormatting sqref="R20">
    <cfRule type="cellIs" dxfId="112" priority="79" operator="lessThanOrEqual">
      <formula>3.25</formula>
    </cfRule>
    <cfRule type="cellIs" dxfId="111" priority="80" operator="lessThanOrEqual">
      <formula>3.71</formula>
    </cfRule>
    <cfRule type="cellIs" dxfId="110" priority="81" operator="lessThanOrEqual">
      <formula>4.18</formula>
    </cfRule>
    <cfRule type="cellIs" dxfId="109" priority="82" operator="greaterThanOrEqual">
      <formula>6.03</formula>
    </cfRule>
    <cfRule type="cellIs" dxfId="108" priority="83" operator="greaterThanOrEqual">
      <formula>5.57</formula>
    </cfRule>
    <cfRule type="cellIs" dxfId="107" priority="84" operator="greaterThanOrEqual">
      <formula>5.1</formula>
    </cfRule>
  </conditionalFormatting>
  <conditionalFormatting sqref="T20">
    <cfRule type="cellIs" dxfId="106" priority="73" operator="lessThanOrEqual">
      <formula>3.25</formula>
    </cfRule>
    <cfRule type="cellIs" dxfId="105" priority="74" operator="lessThanOrEqual">
      <formula>3.71</formula>
    </cfRule>
    <cfRule type="cellIs" dxfId="104" priority="75" operator="lessThanOrEqual">
      <formula>4.18</formula>
    </cfRule>
    <cfRule type="cellIs" dxfId="103" priority="76" operator="greaterThanOrEqual">
      <formula>6.03</formula>
    </cfRule>
    <cfRule type="cellIs" dxfId="102" priority="77" operator="greaterThanOrEqual">
      <formula>5.57</formula>
    </cfRule>
    <cfRule type="cellIs" dxfId="101" priority="78" operator="greaterThanOrEqual">
      <formula>5.1</formula>
    </cfRule>
  </conditionalFormatting>
  <conditionalFormatting sqref="AA20">
    <cfRule type="cellIs" dxfId="100" priority="67" operator="lessThanOrEqual">
      <formula>3.25</formula>
    </cfRule>
    <cfRule type="cellIs" dxfId="99" priority="68" operator="lessThanOrEqual">
      <formula>3.71</formula>
    </cfRule>
    <cfRule type="cellIs" dxfId="98" priority="69" operator="lessThanOrEqual">
      <formula>4.18</formula>
    </cfRule>
    <cfRule type="cellIs" dxfId="97" priority="70" operator="greaterThanOrEqual">
      <formula>6.03</formula>
    </cfRule>
    <cfRule type="cellIs" dxfId="96" priority="71" operator="greaterThanOrEqual">
      <formula>5.57</formula>
    </cfRule>
    <cfRule type="cellIs" dxfId="95" priority="72" operator="greaterThanOrEqual">
      <formula>5.1</formula>
    </cfRule>
  </conditionalFormatting>
  <conditionalFormatting sqref="AA23">
    <cfRule type="cellIs" dxfId="94" priority="61" operator="lessThanOrEqual">
      <formula>3.25</formula>
    </cfRule>
    <cfRule type="cellIs" dxfId="93" priority="62" operator="lessThanOrEqual">
      <formula>3.71</formula>
    </cfRule>
    <cfRule type="cellIs" dxfId="92" priority="63" operator="lessThanOrEqual">
      <formula>4.18</formula>
    </cfRule>
    <cfRule type="cellIs" dxfId="91" priority="64" operator="greaterThanOrEqual">
      <formula>6.03</formula>
    </cfRule>
    <cfRule type="cellIs" dxfId="90" priority="65" operator="greaterThanOrEqual">
      <formula>5.57</formula>
    </cfRule>
    <cfRule type="cellIs" dxfId="89" priority="66" operator="greaterThanOrEqual">
      <formula>5.1</formula>
    </cfRule>
  </conditionalFormatting>
  <conditionalFormatting sqref="T23">
    <cfRule type="cellIs" dxfId="88" priority="55" operator="lessThanOrEqual">
      <formula>3.25</formula>
    </cfRule>
    <cfRule type="cellIs" dxfId="87" priority="56" operator="lessThanOrEqual">
      <formula>3.71</formula>
    </cfRule>
    <cfRule type="cellIs" dxfId="86" priority="57" operator="lessThanOrEqual">
      <formula>4.18</formula>
    </cfRule>
    <cfRule type="cellIs" dxfId="85" priority="58" operator="greaterThanOrEqual">
      <formula>6.03</formula>
    </cfRule>
    <cfRule type="cellIs" dxfId="84" priority="59" operator="greaterThanOrEqual">
      <formula>5.57</formula>
    </cfRule>
    <cfRule type="cellIs" dxfId="83" priority="60" operator="greaterThanOrEqual">
      <formula>5.1</formula>
    </cfRule>
  </conditionalFormatting>
  <conditionalFormatting sqref="O23">
    <cfRule type="cellIs" dxfId="82" priority="49" operator="lessThanOrEqual">
      <formula>3.25</formula>
    </cfRule>
    <cfRule type="cellIs" dxfId="81" priority="50" operator="lessThanOrEqual">
      <formula>3.71</formula>
    </cfRule>
    <cfRule type="cellIs" dxfId="80" priority="51" operator="lessThanOrEqual">
      <formula>4.18</formula>
    </cfRule>
    <cfRule type="cellIs" dxfId="79" priority="52" operator="greaterThanOrEqual">
      <formula>6.03</formula>
    </cfRule>
    <cfRule type="cellIs" dxfId="78" priority="53" operator="greaterThanOrEqual">
      <formula>5.57</formula>
    </cfRule>
    <cfRule type="cellIs" dxfId="77" priority="54" operator="greaterThanOrEqual">
      <formula>5.1</formula>
    </cfRule>
  </conditionalFormatting>
  <conditionalFormatting sqref="H23">
    <cfRule type="cellIs" dxfId="76" priority="43" operator="lessThanOrEqual">
      <formula>3.25</formula>
    </cfRule>
    <cfRule type="cellIs" dxfId="75" priority="44" operator="lessThanOrEqual">
      <formula>3.71</formula>
    </cfRule>
    <cfRule type="cellIs" dxfId="74" priority="45" operator="lessThanOrEqual">
      <formula>4.18</formula>
    </cfRule>
    <cfRule type="cellIs" dxfId="73" priority="46" operator="greaterThanOrEqual">
      <formula>6.03</formula>
    </cfRule>
    <cfRule type="cellIs" dxfId="72" priority="47" operator="greaterThanOrEqual">
      <formula>5.57</formula>
    </cfRule>
    <cfRule type="cellIs" dxfId="71" priority="48" operator="greaterThanOrEqual">
      <formula>5.1</formula>
    </cfRule>
  </conditionalFormatting>
  <conditionalFormatting sqref="C23">
    <cfRule type="cellIs" dxfId="70" priority="37" operator="lessThanOrEqual">
      <formula>3.25</formula>
    </cfRule>
    <cfRule type="cellIs" dxfId="69" priority="38" operator="lessThanOrEqual">
      <formula>3.71</formula>
    </cfRule>
    <cfRule type="cellIs" dxfId="68" priority="39" operator="lessThanOrEqual">
      <formula>4.18</formula>
    </cfRule>
    <cfRule type="cellIs" dxfId="67" priority="40" operator="greaterThanOrEqual">
      <formula>6.03</formula>
    </cfRule>
    <cfRule type="cellIs" dxfId="66" priority="41" operator="greaterThanOrEqual">
      <formula>5.57</formula>
    </cfRule>
    <cfRule type="cellIs" dxfId="65" priority="42" operator="greaterThanOrEqual">
      <formula>5.1</formula>
    </cfRule>
  </conditionalFormatting>
  <conditionalFormatting sqref="C26">
    <cfRule type="cellIs" dxfId="64" priority="31" operator="lessThanOrEqual">
      <formula>3.25</formula>
    </cfRule>
    <cfRule type="cellIs" dxfId="63" priority="32" operator="lessThanOrEqual">
      <formula>3.71</formula>
    </cfRule>
    <cfRule type="cellIs" dxfId="62" priority="33" operator="lessThanOrEqual">
      <formula>4.18</formula>
    </cfRule>
    <cfRule type="cellIs" dxfId="61" priority="34" operator="greaterThanOrEqual">
      <formula>6.03</formula>
    </cfRule>
    <cfRule type="cellIs" dxfId="60" priority="35" operator="greaterThanOrEqual">
      <formula>5.57</formula>
    </cfRule>
    <cfRule type="cellIs" dxfId="59" priority="36" operator="greaterThanOrEqual">
      <formula>5.1</formula>
    </cfRule>
  </conditionalFormatting>
  <conditionalFormatting sqref="H26">
    <cfRule type="cellIs" dxfId="58" priority="25" operator="lessThanOrEqual">
      <formula>3.25</formula>
    </cfRule>
    <cfRule type="cellIs" dxfId="57" priority="26" operator="lessThanOrEqual">
      <formula>3.71</formula>
    </cfRule>
    <cfRule type="cellIs" dxfId="56" priority="27" operator="lessThanOrEqual">
      <formula>4.18</formula>
    </cfRule>
    <cfRule type="cellIs" dxfId="55" priority="28" operator="greaterThanOrEqual">
      <formula>6.03</formula>
    </cfRule>
    <cfRule type="cellIs" dxfId="54" priority="29" operator="greaterThanOrEqual">
      <formula>5.57</formula>
    </cfRule>
    <cfRule type="cellIs" dxfId="53" priority="30" operator="greaterThanOrEqual">
      <formula>5.1</formula>
    </cfRule>
  </conditionalFormatting>
  <conditionalFormatting sqref="O26">
    <cfRule type="cellIs" dxfId="52" priority="19" operator="lessThanOrEqual">
      <formula>3.25</formula>
    </cfRule>
    <cfRule type="cellIs" dxfId="51" priority="20" operator="lessThanOrEqual">
      <formula>3.71</formula>
    </cfRule>
    <cfRule type="cellIs" dxfId="50" priority="21" operator="lessThanOrEqual">
      <formula>4.18</formula>
    </cfRule>
    <cfRule type="cellIs" dxfId="49" priority="22" operator="greaterThanOrEqual">
      <formula>6.03</formula>
    </cfRule>
    <cfRule type="cellIs" dxfId="48" priority="23" operator="greaterThanOrEqual">
      <formula>5.57</formula>
    </cfRule>
    <cfRule type="cellIs" dxfId="47" priority="24" operator="greaterThanOrEqual">
      <formula>5.1</formula>
    </cfRule>
  </conditionalFormatting>
  <conditionalFormatting sqref="O29">
    <cfRule type="cellIs" dxfId="46" priority="13" operator="lessThanOrEqual">
      <formula>3.25</formula>
    </cfRule>
    <cfRule type="cellIs" dxfId="45" priority="14" operator="lessThanOrEqual">
      <formula>3.71</formula>
    </cfRule>
    <cfRule type="cellIs" dxfId="44" priority="15" operator="lessThanOrEqual">
      <formula>4.18</formula>
    </cfRule>
    <cfRule type="cellIs" dxfId="43" priority="16" operator="greaterThanOrEqual">
      <formula>6.03</formula>
    </cfRule>
    <cfRule type="cellIs" dxfId="42" priority="17" operator="greaterThanOrEqual">
      <formula>5.57</formula>
    </cfRule>
    <cfRule type="cellIs" dxfId="41" priority="18" operator="greaterThanOrEqual">
      <formula>5.1</formula>
    </cfRule>
  </conditionalFormatting>
  <conditionalFormatting sqref="O32">
    <cfRule type="cellIs" dxfId="40" priority="7" operator="lessThanOrEqual">
      <formula>3.25</formula>
    </cfRule>
    <cfRule type="cellIs" dxfId="39" priority="8" operator="lessThanOrEqual">
      <formula>3.71</formula>
    </cfRule>
    <cfRule type="cellIs" dxfId="38" priority="9" operator="lessThanOrEqual">
      <formula>4.18</formula>
    </cfRule>
    <cfRule type="cellIs" dxfId="37" priority="10" operator="greaterThanOrEqual">
      <formula>6.03</formula>
    </cfRule>
    <cfRule type="cellIs" dxfId="36" priority="11" operator="greaterThanOrEqual">
      <formula>5.57</formula>
    </cfRule>
    <cfRule type="cellIs" dxfId="35" priority="12" operator="greaterThanOrEqual">
      <formula>5.1</formula>
    </cfRule>
  </conditionalFormatting>
  <conditionalFormatting sqref="O35">
    <cfRule type="cellIs" dxfId="34" priority="1" operator="lessThanOrEqual">
      <formula>3.25</formula>
    </cfRule>
    <cfRule type="cellIs" dxfId="33" priority="2" operator="lessThanOrEqual">
      <formula>3.71</formula>
    </cfRule>
    <cfRule type="cellIs" dxfId="32" priority="3" operator="lessThanOrEqual">
      <formula>4.18</formula>
    </cfRule>
    <cfRule type="cellIs" dxfId="31" priority="4" operator="greaterThanOrEqual">
      <formula>6.03</formula>
    </cfRule>
    <cfRule type="cellIs" dxfId="30" priority="5" operator="greaterThanOrEqual">
      <formula>5.57</formula>
    </cfRule>
    <cfRule type="cellIs" dxfId="29" priority="6" operator="greaterThanOrEqual">
      <formula>5.1</formula>
    </cfRule>
  </conditionalFormatting>
  <hyperlinks>
    <hyperlink ref="A2" location="Contents!A1" display="Back to contents"/>
  </hyperlinks>
  <pageMargins left="0.7" right="0.7" top="0.75" bottom="0.75" header="0.3" footer="0.3"/>
  <pageSetup paperSize="9" scale="4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B1:K48"/>
  <sheetViews>
    <sheetView showGridLines="0" zoomScaleNormal="100" workbookViewId="0">
      <pane ySplit="2" topLeftCell="A3" activePane="bottomLeft" state="frozen"/>
      <selection pane="bottomLeft" activeCell="B2" sqref="B2:C2"/>
    </sheetView>
  </sheetViews>
  <sheetFormatPr defaultRowHeight="15" x14ac:dyDescent="0.2"/>
  <cols>
    <col min="1" max="1" width="0.77734375" customWidth="1"/>
    <col min="2" max="2" width="15.44140625" customWidth="1"/>
    <col min="3" max="3" width="9" customWidth="1"/>
  </cols>
  <sheetData>
    <row r="1" spans="2:11" x14ac:dyDescent="0.2">
      <c r="B1" s="510" t="s">
        <v>386</v>
      </c>
      <c r="C1" s="511"/>
    </row>
    <row r="2" spans="2:11" x14ac:dyDescent="0.2">
      <c r="B2" s="946" t="s">
        <v>224</v>
      </c>
      <c r="C2" s="946"/>
      <c r="D2" s="59"/>
      <c r="G2" s="937"/>
      <c r="H2" s="937"/>
      <c r="I2" s="937"/>
      <c r="J2" s="937"/>
    </row>
    <row r="3" spans="2:11" x14ac:dyDescent="0.2">
      <c r="B3" s="57" t="str">
        <f>IF(B2="St. Michaels","",IF(B2 = "Stockingford","","(" &amp; VLOOKUP(B2,List!A1:B37,2,FALSE) &amp; " Children's Centre group)"))</f>
        <v>(Bedworth Children's Centre group)</v>
      </c>
    </row>
    <row r="4" spans="2:11" x14ac:dyDescent="0.2">
      <c r="B4" s="68"/>
    </row>
    <row r="5" spans="2:11" x14ac:dyDescent="0.2">
      <c r="B5" s="68" t="s">
        <v>151</v>
      </c>
    </row>
    <row r="6" spans="2:11" x14ac:dyDescent="0.2">
      <c r="H6" s="937"/>
      <c r="I6" s="937"/>
      <c r="J6" s="937"/>
      <c r="K6" s="937"/>
    </row>
    <row r="7" spans="2:11" ht="36" x14ac:dyDescent="0.2">
      <c r="B7" s="69" t="s">
        <v>152</v>
      </c>
      <c r="C7" s="70" t="s">
        <v>153</v>
      </c>
      <c r="D7" s="70" t="s">
        <v>154</v>
      </c>
      <c r="E7" s="70" t="s">
        <v>155</v>
      </c>
    </row>
    <row r="8" spans="2:11" x14ac:dyDescent="0.2">
      <c r="B8" s="71" t="s">
        <v>156</v>
      </c>
      <c r="C8" s="72">
        <f>VLOOKUP(B2,'2a - All Providers Data'!A7:B57,2,FALSE)</f>
        <v>20</v>
      </c>
      <c r="D8" s="72">
        <f>VLOOKUP(B2,'2a - All Providers Data'!A7:C57,3,FALSE)</f>
        <v>105</v>
      </c>
      <c r="E8" s="72">
        <f>VLOOKUP(B2,'2a - All Providers Data'!A7:D57,4,FALSE)</f>
        <v>31</v>
      </c>
    </row>
    <row r="9" spans="2:11" x14ac:dyDescent="0.2">
      <c r="B9" s="71" t="s">
        <v>70</v>
      </c>
      <c r="C9" s="72">
        <f>VLOOKUP(B2,'2a - All Providers Data'!A7:J57,8,FALSE)</f>
        <v>1</v>
      </c>
      <c r="D9" s="72">
        <f>VLOOKUP(B2,'2a - All Providers Data'!A7:J57,9,FALSE)</f>
        <v>27</v>
      </c>
      <c r="E9" s="72">
        <f>VLOOKUP(B2,'2a - All Providers Data'!A7:J57,10,FALSE)</f>
        <v>0</v>
      </c>
    </row>
    <row r="10" spans="2:11" x14ac:dyDescent="0.2">
      <c r="B10" s="71" t="s">
        <v>71</v>
      </c>
      <c r="C10" s="72">
        <f>VLOOKUP(B2,'2a - All Providers Data'!A7:M57,11,FALSE)</f>
        <v>1</v>
      </c>
      <c r="D10" s="72">
        <f>VLOOKUP(B2,'2a - All Providers Data'!A7:M57,12,FALSE)</f>
        <v>28</v>
      </c>
      <c r="E10" s="72">
        <f>VLOOKUP(B2,'2a - All Providers Data'!A7:M57,13,FALSE)</f>
        <v>7</v>
      </c>
    </row>
    <row r="11" spans="2:11" x14ac:dyDescent="0.2">
      <c r="B11" s="71" t="s">
        <v>195</v>
      </c>
      <c r="C11" s="72">
        <f>VLOOKUP(B2,'2a - All Providers Data'!A7:S57,17,FALSE)</f>
        <v>1</v>
      </c>
      <c r="D11" s="72">
        <f>VLOOKUP(B2,'2a - All Providers Data'!A7:S57,18,FALSE)</f>
        <v>80</v>
      </c>
      <c r="E11" s="72">
        <f>VLOOKUP(B2,'2a - All Providers Data'!A7:S57,19,FALSE)</f>
        <v>12</v>
      </c>
    </row>
    <row r="12" spans="2:11" x14ac:dyDescent="0.2">
      <c r="B12" s="71" t="s">
        <v>78</v>
      </c>
      <c r="C12" s="72">
        <f>VLOOKUP(B2,'2a - All Providers Data'!A7:AH57,32,FALSE)</f>
        <v>2</v>
      </c>
      <c r="D12" s="72">
        <f>VLOOKUP(B2,'2a - All Providers Data'!A7:AH57,33,FALSE)</f>
        <v>98</v>
      </c>
      <c r="E12" s="72">
        <f>VLOOKUP(B2,'2a - All Providers Data'!A7:AH57,34,FALSE)</f>
        <v>2</v>
      </c>
    </row>
    <row r="13" spans="2:11" x14ac:dyDescent="0.2">
      <c r="B13" s="73" t="s">
        <v>5</v>
      </c>
      <c r="C13" s="69">
        <f>SUM(C8:C12)</f>
        <v>25</v>
      </c>
      <c r="D13" s="70">
        <f>SUM(D8:D12)</f>
        <v>338</v>
      </c>
      <c r="E13" s="70">
        <f>SUM(E8:E12)</f>
        <v>52</v>
      </c>
    </row>
    <row r="15" spans="2:11" x14ac:dyDescent="0.2">
      <c r="B15" s="74" t="s">
        <v>157</v>
      </c>
    </row>
    <row r="16" spans="2:11" x14ac:dyDescent="0.2">
      <c r="B16" s="75">
        <v>2</v>
      </c>
      <c r="C16" s="75">
        <v>3</v>
      </c>
      <c r="D16" s="75">
        <v>4</v>
      </c>
    </row>
    <row r="17" spans="2:6" ht="48" x14ac:dyDescent="0.2">
      <c r="B17" s="70" t="s">
        <v>158</v>
      </c>
      <c r="C17" s="70" t="s">
        <v>173</v>
      </c>
      <c r="D17" s="70" t="s">
        <v>159</v>
      </c>
      <c r="E17" s="70" t="s">
        <v>80</v>
      </c>
      <c r="F17" s="70" t="s">
        <v>160</v>
      </c>
    </row>
    <row r="18" spans="2:6" x14ac:dyDescent="0.2">
      <c r="B18" s="76">
        <f>VLOOKUP(B2,'2c - Ofsted Inspection Results'!B6:E56,2,FALSE)</f>
        <v>20</v>
      </c>
      <c r="C18" s="76">
        <f>VLOOKUP(B2,'2c - Ofsted Inspection Results'!B6:E56,3,FALSE)</f>
        <v>0</v>
      </c>
      <c r="D18" s="76">
        <f>VLOOKUP(B2,'2c - Ofsted Inspection Results'!B6:E56,4,FALSE)</f>
        <v>1</v>
      </c>
      <c r="E18" s="76">
        <f>SUM(B18:D18)</f>
        <v>21</v>
      </c>
      <c r="F18" s="509">
        <f>B18/E18</f>
        <v>0.95238095238095233</v>
      </c>
    </row>
    <row r="19" spans="2:6" x14ac:dyDescent="0.2">
      <c r="B19" s="77"/>
      <c r="C19" s="77"/>
      <c r="D19" s="77"/>
      <c r="E19" s="77"/>
      <c r="F19" s="78"/>
    </row>
    <row r="20" spans="2:6" x14ac:dyDescent="0.2">
      <c r="B20" s="74" t="s">
        <v>161</v>
      </c>
      <c r="C20" s="77"/>
      <c r="D20" s="77"/>
      <c r="E20" s="77"/>
      <c r="F20" s="78"/>
    </row>
    <row r="21" spans="2:6" x14ac:dyDescent="0.2">
      <c r="B21" s="77" t="str">
        <f>IF(C21=1,"There is","There are")</f>
        <v>There is</v>
      </c>
      <c r="C21" s="79">
        <f>VLOOKUP(B2,'3a - Childminder Pick Up'!A6:B56,2,FALSE)</f>
        <v>1</v>
      </c>
      <c r="D21" s="80" t="str">
        <f>IF(C21=1,"school that does not have at least one childminder pick up","schools that do not have at least one childminder pick up")</f>
        <v>school that does not have at least one childminder pick up</v>
      </c>
      <c r="E21" s="77"/>
      <c r="F21" s="78"/>
    </row>
    <row r="22" spans="2:6" x14ac:dyDescent="0.2">
      <c r="B22" s="77" t="str">
        <f>IF(C22=1,"There was","There were")</f>
        <v>There were</v>
      </c>
      <c r="C22" s="79">
        <f>VLOOKUP(B2,'3b - FIS Enquiries'!B7:C292,2,FALSE)</f>
        <v>18</v>
      </c>
      <c r="D22" s="80" t="str">
        <f>IF(C22=1,"FIS childcare enquire in this area","FIS childcare enquiries in this area")</f>
        <v>FIS childcare enquiries in this area</v>
      </c>
      <c r="E22" s="77"/>
      <c r="F22" s="78"/>
    </row>
    <row r="23" spans="2:6" x14ac:dyDescent="0.2">
      <c r="B23" s="77" t="s">
        <v>162</v>
      </c>
      <c r="C23" s="79">
        <v>0</v>
      </c>
      <c r="D23" s="80" t="s">
        <v>163</v>
      </c>
      <c r="E23" s="77"/>
      <c r="F23" s="78"/>
    </row>
    <row r="24" spans="2:6" x14ac:dyDescent="0.2">
      <c r="B24" s="77"/>
      <c r="C24" s="81"/>
      <c r="D24" s="80"/>
      <c r="E24" s="77"/>
      <c r="F24" s="78"/>
    </row>
    <row r="25" spans="2:6" x14ac:dyDescent="0.2">
      <c r="B25" s="74" t="s">
        <v>164</v>
      </c>
      <c r="C25" s="77"/>
      <c r="D25" s="80"/>
      <c r="E25" s="77"/>
      <c r="F25" s="78"/>
    </row>
    <row r="26" spans="2:6" x14ac:dyDescent="0.2">
      <c r="B26" s="82">
        <v>43</v>
      </c>
      <c r="C26" s="82">
        <v>41</v>
      </c>
      <c r="D26" s="83">
        <v>42</v>
      </c>
      <c r="E26" s="82"/>
      <c r="F26" s="78"/>
    </row>
    <row r="27" spans="2:6" ht="60" x14ac:dyDescent="0.2">
      <c r="B27" s="70" t="s">
        <v>165</v>
      </c>
      <c r="C27" s="70" t="s">
        <v>383</v>
      </c>
      <c r="D27" s="70" t="s">
        <v>166</v>
      </c>
      <c r="E27" s="70" t="s">
        <v>167</v>
      </c>
    </row>
    <row r="28" spans="2:6" x14ac:dyDescent="0.2">
      <c r="B28" s="84">
        <f>VLOOKUP(B2,'4b - 2Help Take Up'!A6:F56,4,FALSE)</f>
        <v>60</v>
      </c>
      <c r="C28" s="85">
        <f>VLOOKUP(B2,'4b - 2Help Take Up'!A6:F56,5,FALSE)</f>
        <v>53</v>
      </c>
      <c r="D28" s="508">
        <f>C28/B28</f>
        <v>0.8833333333333333</v>
      </c>
      <c r="E28" s="72">
        <f>VLOOKUP(B2,'4a - 2 YO Registered Prov'!A6:J56,10,FALSE)</f>
        <v>5</v>
      </c>
    </row>
    <row r="29" spans="2:6" x14ac:dyDescent="0.2">
      <c r="B29" s="86"/>
      <c r="C29" s="87"/>
      <c r="D29" s="87"/>
      <c r="E29" s="87"/>
    </row>
    <row r="30" spans="2:6" x14ac:dyDescent="0.2">
      <c r="B30" s="74" t="s">
        <v>168</v>
      </c>
      <c r="C30" s="88"/>
      <c r="D30" s="88"/>
      <c r="E30" s="88"/>
      <c r="F30" s="78"/>
    </row>
    <row r="31" spans="2:6" x14ac:dyDescent="0.2">
      <c r="B31" s="89">
        <v>46</v>
      </c>
      <c r="C31" s="89">
        <v>42</v>
      </c>
      <c r="D31" s="89">
        <v>44</v>
      </c>
      <c r="E31" s="88"/>
      <c r="F31" s="78"/>
    </row>
    <row r="32" spans="2:6" ht="24" x14ac:dyDescent="0.2">
      <c r="B32" s="70" t="s">
        <v>169</v>
      </c>
      <c r="C32" s="70" t="s">
        <v>153</v>
      </c>
      <c r="D32" s="78"/>
    </row>
    <row r="33" spans="2:6" x14ac:dyDescent="0.2">
      <c r="B33" s="71" t="s">
        <v>156</v>
      </c>
      <c r="C33" s="72">
        <f>VLOOKUP(B2,'4d - NEF Registered Prov'!A6:H56,2,FALSE)</f>
        <v>5</v>
      </c>
      <c r="D33" s="78"/>
    </row>
    <row r="34" spans="2:6" x14ac:dyDescent="0.2">
      <c r="B34" s="71" t="s">
        <v>70</v>
      </c>
      <c r="C34" s="72">
        <f>VLOOKUP(B2,'4d - NEF Registered Prov'!A6:H56,3,FALSE)</f>
        <v>1</v>
      </c>
    </row>
    <row r="35" spans="2:6" x14ac:dyDescent="0.2">
      <c r="B35" s="71" t="s">
        <v>78</v>
      </c>
      <c r="C35" s="72">
        <f>VLOOKUP(B2,'4d - NEF Registered Prov'!A6:H56,7,FALSE)</f>
        <v>2</v>
      </c>
    </row>
    <row r="36" spans="2:6" x14ac:dyDescent="0.2">
      <c r="B36" s="71" t="s">
        <v>170</v>
      </c>
      <c r="C36" s="76">
        <f>(VLOOKUP(B2,'4d - NEF Registered Prov'!A6:I56,9,FALSE))-(SUM(C33:C35))</f>
        <v>0</v>
      </c>
    </row>
    <row r="37" spans="2:6" x14ac:dyDescent="0.2">
      <c r="B37" s="73" t="s">
        <v>5</v>
      </c>
      <c r="C37" s="69">
        <f>SUM(C33:C36)</f>
        <v>8</v>
      </c>
    </row>
    <row r="39" spans="2:6" x14ac:dyDescent="0.2">
      <c r="B39" s="949" t="s">
        <v>384</v>
      </c>
      <c r="C39" s="949"/>
      <c r="D39" s="949"/>
      <c r="E39" s="949"/>
      <c r="F39" s="950">
        <f>(VLOOKUP(B2,'1a - Population'!A6:F56,5,FALSE))+(VLOOKUP(B2,'1a - Population'!A6:F56,6,FALSE))</f>
        <v>344</v>
      </c>
    </row>
    <row r="40" spans="2:6" x14ac:dyDescent="0.2">
      <c r="B40" s="949"/>
      <c r="C40" s="949"/>
      <c r="D40" s="949"/>
      <c r="E40" s="949"/>
      <c r="F40" s="950"/>
    </row>
    <row r="41" spans="2:6" x14ac:dyDescent="0.2">
      <c r="B41" s="949" t="s">
        <v>171</v>
      </c>
      <c r="C41" s="949"/>
      <c r="D41" s="949"/>
      <c r="E41" s="949"/>
      <c r="F41" s="951">
        <f>VLOOKUP(B2,'4e - NEF Take Up by CC'!B7:AR45,43,FALSE)</f>
        <v>51</v>
      </c>
    </row>
    <row r="42" spans="2:6" x14ac:dyDescent="0.2">
      <c r="B42" s="949"/>
      <c r="C42" s="949"/>
      <c r="D42" s="949"/>
      <c r="E42" s="949"/>
      <c r="F42" s="951"/>
    </row>
    <row r="43" spans="2:6" x14ac:dyDescent="0.2">
      <c r="B43" s="949" t="s">
        <v>385</v>
      </c>
      <c r="C43" s="949"/>
      <c r="D43" s="949"/>
      <c r="E43" s="949"/>
      <c r="F43" s="951">
        <f>HLOOKUP(B2,'4e - NEF Take Up by CC'!D5:AP54,50,FALSE)</f>
        <v>74</v>
      </c>
    </row>
    <row r="44" spans="2:6" x14ac:dyDescent="0.2">
      <c r="B44" s="949"/>
      <c r="C44" s="949"/>
      <c r="D44" s="949"/>
      <c r="E44" s="949"/>
      <c r="F44" s="951"/>
    </row>
    <row r="45" spans="2:6" x14ac:dyDescent="0.2">
      <c r="B45" s="938" t="s">
        <v>419</v>
      </c>
      <c r="C45" s="939"/>
      <c r="D45" s="939"/>
      <c r="E45" s="940"/>
      <c r="F45" s="944">
        <f>HLOOKUP(B2,'4e - NEF Take Up by CC'!D5:AP57,53,FALSE)</f>
        <v>138</v>
      </c>
    </row>
    <row r="46" spans="2:6" x14ac:dyDescent="0.2">
      <c r="B46" s="941"/>
      <c r="C46" s="942"/>
      <c r="D46" s="942"/>
      <c r="E46" s="943"/>
      <c r="F46" s="945"/>
    </row>
    <row r="47" spans="2:6" x14ac:dyDescent="0.2">
      <c r="B47" s="938" t="s">
        <v>172</v>
      </c>
      <c r="C47" s="939"/>
      <c r="D47" s="939"/>
      <c r="E47" s="940"/>
      <c r="F47" s="947">
        <f>HLOOKUP(B2,'4e - NEF Take Up by CC'!D5:AP48,44,FALSE)</f>
        <v>0.63636363636363635</v>
      </c>
    </row>
    <row r="48" spans="2:6" x14ac:dyDescent="0.2">
      <c r="B48" s="941"/>
      <c r="C48" s="942"/>
      <c r="D48" s="942"/>
      <c r="E48" s="943"/>
      <c r="F48" s="948"/>
    </row>
  </sheetData>
  <sheetProtection password="C6D6" sheet="1" objects="1" scenarios="1"/>
  <mergeCells count="13">
    <mergeCell ref="B47:E48"/>
    <mergeCell ref="F47:F48"/>
    <mergeCell ref="B39:E40"/>
    <mergeCell ref="F39:F40"/>
    <mergeCell ref="B41:E42"/>
    <mergeCell ref="F41:F42"/>
    <mergeCell ref="B43:E44"/>
    <mergeCell ref="F43:F44"/>
    <mergeCell ref="G2:J2"/>
    <mergeCell ref="H6:K6"/>
    <mergeCell ref="B45:E46"/>
    <mergeCell ref="F45:F46"/>
    <mergeCell ref="B2:C2"/>
  </mergeCells>
  <pageMargins left="0.25" right="0.25" top="0.75" bottom="0.75" header="0.3" footer="0.3"/>
  <pageSetup paperSize="9" scale="86"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List!$A$1:$A$39</xm:f>
          </x14:formula1>
          <xm:sqref>B2</xm:sqref>
        </x14:dataValidation>
        <x14:dataValidation type="list" allowBlank="1" showInputMessage="1" showErrorMessage="1">
          <x14:formula1>
            <xm:f>List!#REF!</xm:f>
          </x14:formula1>
          <xm:sqref>G2</xm:sqref>
        </x14:dataValidation>
        <x14:dataValidation type="list" allowBlank="1" showInputMessage="1" showErrorMessage="1">
          <x14:formula1>
            <xm:f>List!#REF!</xm:f>
          </x14:formula1>
          <xm:sqref>H6</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N103"/>
  <sheetViews>
    <sheetView showGridLines="0" zoomScaleNormal="100" workbookViewId="0">
      <pane xSplit="1" ySplit="5" topLeftCell="B6" activePane="bottomRight" state="frozen"/>
      <selection pane="topRight" activeCell="B1" sqref="B1"/>
      <selection pane="bottomLeft" activeCell="A6" sqref="A6"/>
      <selection pane="bottomRight"/>
    </sheetView>
  </sheetViews>
  <sheetFormatPr defaultRowHeight="15" x14ac:dyDescent="0.2"/>
  <cols>
    <col min="1" max="1" width="34.21875" bestFit="1" customWidth="1"/>
    <col min="2" max="40" width="10.77734375" customWidth="1"/>
  </cols>
  <sheetData>
    <row r="1" spans="1:40" ht="15.75" x14ac:dyDescent="0.25">
      <c r="A1" s="233" t="s">
        <v>131</v>
      </c>
    </row>
    <row r="2" spans="1:40" x14ac:dyDescent="0.2">
      <c r="A2" s="9" t="s">
        <v>31</v>
      </c>
    </row>
    <row r="4" spans="1:40" ht="15.75" thickBot="1" x14ac:dyDescent="0.25">
      <c r="B4" s="957" t="s">
        <v>6</v>
      </c>
      <c r="C4" s="957"/>
      <c r="D4" s="957"/>
      <c r="E4" s="957"/>
      <c r="F4" s="957"/>
      <c r="G4" s="957" t="s">
        <v>7</v>
      </c>
      <c r="H4" s="957"/>
      <c r="I4" s="957"/>
      <c r="J4" s="957"/>
      <c r="K4" s="957"/>
      <c r="L4" s="958" t="s">
        <v>8</v>
      </c>
      <c r="M4" s="957" t="s">
        <v>9</v>
      </c>
      <c r="N4" s="957"/>
      <c r="O4" s="957"/>
      <c r="P4" s="958" t="s">
        <v>10</v>
      </c>
      <c r="Q4" s="957" t="s">
        <v>11</v>
      </c>
      <c r="R4" s="957"/>
      <c r="S4" s="957"/>
      <c r="T4" s="957"/>
      <c r="U4" s="957"/>
      <c r="V4" s="957"/>
      <c r="W4" s="957"/>
      <c r="X4" s="957"/>
      <c r="Y4" s="957" t="s">
        <v>12</v>
      </c>
      <c r="Z4" s="957"/>
      <c r="AA4" s="957"/>
      <c r="AB4" s="957" t="s">
        <v>13</v>
      </c>
      <c r="AC4" s="957"/>
      <c r="AD4" s="957"/>
      <c r="AE4" s="957"/>
      <c r="AF4" s="94" t="s">
        <v>14</v>
      </c>
      <c r="AG4" s="957" t="s">
        <v>15</v>
      </c>
      <c r="AH4" s="957"/>
      <c r="AI4" s="957" t="s">
        <v>16</v>
      </c>
      <c r="AJ4" s="957"/>
      <c r="AK4" s="957"/>
      <c r="AL4" s="957"/>
      <c r="AM4" s="957" t="s">
        <v>17</v>
      </c>
      <c r="AN4" s="957"/>
    </row>
    <row r="5" spans="1:40" ht="149.25" customHeight="1" thickBot="1" x14ac:dyDescent="0.3">
      <c r="A5" s="90" t="s">
        <v>176</v>
      </c>
      <c r="B5" s="532" t="s">
        <v>215</v>
      </c>
      <c r="C5" s="532" t="s">
        <v>218</v>
      </c>
      <c r="D5" s="532" t="s">
        <v>216</v>
      </c>
      <c r="E5" s="532" t="s">
        <v>217</v>
      </c>
      <c r="F5" s="532" t="s">
        <v>214</v>
      </c>
      <c r="G5" s="532" t="s">
        <v>222</v>
      </c>
      <c r="H5" s="532" t="s">
        <v>220</v>
      </c>
      <c r="I5" s="532" t="s">
        <v>219</v>
      </c>
      <c r="J5" s="532" t="s">
        <v>221</v>
      </c>
      <c r="K5" s="532" t="s">
        <v>223</v>
      </c>
      <c r="L5" s="959"/>
      <c r="M5" s="532" t="s">
        <v>224</v>
      </c>
      <c r="N5" s="532" t="s">
        <v>226</v>
      </c>
      <c r="O5" s="532" t="s">
        <v>227</v>
      </c>
      <c r="P5" s="959"/>
      <c r="Q5" s="532" t="s">
        <v>230</v>
      </c>
      <c r="R5" s="532" t="s">
        <v>233</v>
      </c>
      <c r="S5" s="532" t="s">
        <v>231</v>
      </c>
      <c r="T5" s="532" t="s">
        <v>235</v>
      </c>
      <c r="U5" s="532" t="s">
        <v>234</v>
      </c>
      <c r="V5" s="532" t="s">
        <v>228</v>
      </c>
      <c r="W5" s="532" t="s">
        <v>232</v>
      </c>
      <c r="X5" s="532" t="s">
        <v>229</v>
      </c>
      <c r="Y5" s="532" t="s">
        <v>243</v>
      </c>
      <c r="Z5" s="532" t="s">
        <v>239</v>
      </c>
      <c r="AA5" s="532" t="s">
        <v>242</v>
      </c>
      <c r="AB5" s="532" t="s">
        <v>240</v>
      </c>
      <c r="AC5" s="532" t="s">
        <v>237</v>
      </c>
      <c r="AD5" s="532" t="s">
        <v>241</v>
      </c>
      <c r="AE5" s="532" t="s">
        <v>236</v>
      </c>
      <c r="AF5" s="532" t="s">
        <v>238</v>
      </c>
      <c r="AG5" s="532" t="s">
        <v>245</v>
      </c>
      <c r="AH5" s="532" t="s">
        <v>244</v>
      </c>
      <c r="AI5" s="532" t="s">
        <v>249</v>
      </c>
      <c r="AJ5" s="532" t="s">
        <v>246</v>
      </c>
      <c r="AK5" s="532" t="s">
        <v>247</v>
      </c>
      <c r="AL5" s="532" t="s">
        <v>250</v>
      </c>
      <c r="AM5" s="532" t="s">
        <v>248</v>
      </c>
      <c r="AN5" s="532" t="s">
        <v>287</v>
      </c>
    </row>
    <row r="6" spans="1:40" x14ac:dyDescent="0.2">
      <c r="A6" s="534" t="s">
        <v>177</v>
      </c>
      <c r="B6" s="512"/>
      <c r="C6" s="513"/>
      <c r="D6" s="513"/>
      <c r="E6" s="513"/>
      <c r="F6" s="513"/>
      <c r="G6" s="513"/>
      <c r="H6" s="513"/>
      <c r="I6" s="513"/>
      <c r="J6" s="513"/>
      <c r="K6" s="513"/>
      <c r="L6" s="513"/>
      <c r="M6" s="513"/>
      <c r="N6" s="513"/>
      <c r="O6" s="513"/>
      <c r="P6" s="513"/>
      <c r="Q6" s="513"/>
      <c r="R6" s="513"/>
      <c r="S6" s="513"/>
      <c r="T6" s="513"/>
      <c r="U6" s="513"/>
      <c r="V6" s="513"/>
      <c r="W6" s="513"/>
      <c r="X6" s="513"/>
      <c r="Y6" s="513"/>
      <c r="Z6" s="513"/>
      <c r="AA6" s="513"/>
      <c r="AB6" s="513"/>
      <c r="AC6" s="513"/>
      <c r="AD6" s="513"/>
      <c r="AE6" s="513"/>
      <c r="AF6" s="513"/>
      <c r="AG6" s="513"/>
      <c r="AH6" s="513"/>
      <c r="AI6" s="513"/>
      <c r="AJ6" s="513"/>
      <c r="AK6" s="513"/>
      <c r="AL6" s="513"/>
      <c r="AM6" s="514"/>
      <c r="AN6" s="515"/>
    </row>
    <row r="7" spans="1:40" ht="50.1" customHeight="1" x14ac:dyDescent="0.2">
      <c r="A7" s="535" t="s">
        <v>178</v>
      </c>
      <c r="B7" s="546">
        <v>2</v>
      </c>
      <c r="C7" s="547">
        <v>4</v>
      </c>
      <c r="D7" s="547">
        <v>0</v>
      </c>
      <c r="E7" s="547">
        <v>2</v>
      </c>
      <c r="F7" s="547">
        <v>4</v>
      </c>
      <c r="G7" s="547">
        <v>2</v>
      </c>
      <c r="H7" s="547">
        <v>1</v>
      </c>
      <c r="I7" s="547">
        <v>1</v>
      </c>
      <c r="J7" s="547">
        <v>0</v>
      </c>
      <c r="K7" s="547">
        <v>5</v>
      </c>
      <c r="L7" s="548">
        <v>2</v>
      </c>
      <c r="M7" s="548">
        <v>1</v>
      </c>
      <c r="N7" s="548">
        <v>1</v>
      </c>
      <c r="O7" s="548">
        <v>3</v>
      </c>
      <c r="P7" s="548">
        <v>4</v>
      </c>
      <c r="Q7" s="547">
        <v>2</v>
      </c>
      <c r="R7" s="547">
        <v>1</v>
      </c>
      <c r="S7" s="547">
        <v>2</v>
      </c>
      <c r="T7" s="547">
        <v>4</v>
      </c>
      <c r="U7" s="547">
        <v>2</v>
      </c>
      <c r="V7" s="547">
        <v>2</v>
      </c>
      <c r="W7" s="547">
        <v>5</v>
      </c>
      <c r="X7" s="547">
        <v>2</v>
      </c>
      <c r="Y7" s="548">
        <v>4</v>
      </c>
      <c r="Z7" s="548">
        <v>4</v>
      </c>
      <c r="AA7" s="548">
        <v>2</v>
      </c>
      <c r="AB7" s="548">
        <v>8</v>
      </c>
      <c r="AC7" s="548">
        <v>5</v>
      </c>
      <c r="AD7" s="548">
        <v>3</v>
      </c>
      <c r="AE7" s="548">
        <v>7</v>
      </c>
      <c r="AF7" s="548">
        <v>3</v>
      </c>
      <c r="AG7" s="548">
        <v>2</v>
      </c>
      <c r="AH7" s="548">
        <v>4</v>
      </c>
      <c r="AI7" s="548">
        <v>2</v>
      </c>
      <c r="AJ7" s="548">
        <v>4</v>
      </c>
      <c r="AK7" s="548">
        <v>2</v>
      </c>
      <c r="AL7" s="548">
        <v>5</v>
      </c>
      <c r="AM7" s="548">
        <v>2</v>
      </c>
      <c r="AN7" s="549">
        <v>2</v>
      </c>
    </row>
    <row r="8" spans="1:40" ht="50.1" customHeight="1" x14ac:dyDescent="0.2">
      <c r="A8" s="535" t="s">
        <v>179</v>
      </c>
      <c r="B8" s="550">
        <v>3</v>
      </c>
      <c r="C8" s="551">
        <v>1</v>
      </c>
      <c r="D8" s="548">
        <v>1</v>
      </c>
      <c r="E8" s="551">
        <v>0</v>
      </c>
      <c r="F8" s="552">
        <v>3</v>
      </c>
      <c r="G8" s="551">
        <v>0</v>
      </c>
      <c r="H8" s="552">
        <v>3</v>
      </c>
      <c r="I8" s="551">
        <v>2</v>
      </c>
      <c r="J8" s="552">
        <v>2</v>
      </c>
      <c r="K8" s="548">
        <v>1</v>
      </c>
      <c r="L8" s="552">
        <v>1</v>
      </c>
      <c r="M8" s="551">
        <v>0</v>
      </c>
      <c r="N8" s="552">
        <v>3</v>
      </c>
      <c r="O8" s="552">
        <v>1</v>
      </c>
      <c r="P8" s="551">
        <v>1</v>
      </c>
      <c r="Q8" s="548">
        <v>1</v>
      </c>
      <c r="R8" s="551">
        <v>2</v>
      </c>
      <c r="S8" s="551">
        <v>0</v>
      </c>
      <c r="T8" s="551">
        <v>1</v>
      </c>
      <c r="U8" s="552">
        <v>1</v>
      </c>
      <c r="V8" s="551">
        <v>1</v>
      </c>
      <c r="W8" s="548">
        <v>0</v>
      </c>
      <c r="X8" s="548">
        <v>0</v>
      </c>
      <c r="Y8" s="548">
        <v>0</v>
      </c>
      <c r="Z8" s="548">
        <v>0</v>
      </c>
      <c r="AA8" s="551">
        <v>1</v>
      </c>
      <c r="AB8" s="552">
        <v>2</v>
      </c>
      <c r="AC8" s="548">
        <v>0</v>
      </c>
      <c r="AD8" s="548">
        <v>0</v>
      </c>
      <c r="AE8" s="548">
        <v>0</v>
      </c>
      <c r="AF8" s="548">
        <v>0</v>
      </c>
      <c r="AG8" s="548">
        <v>0</v>
      </c>
      <c r="AH8" s="548">
        <v>0</v>
      </c>
      <c r="AI8" s="548">
        <v>0</v>
      </c>
      <c r="AJ8" s="548">
        <v>0</v>
      </c>
      <c r="AK8" s="551">
        <v>1</v>
      </c>
      <c r="AL8" s="548">
        <v>0</v>
      </c>
      <c r="AM8" s="553">
        <v>0</v>
      </c>
      <c r="AN8" s="549">
        <v>1</v>
      </c>
    </row>
    <row r="9" spans="1:40" ht="50.1" customHeight="1" x14ac:dyDescent="0.2">
      <c r="A9" s="535" t="s">
        <v>180</v>
      </c>
      <c r="B9" s="615">
        <v>0.16700000000000001</v>
      </c>
      <c r="C9" s="616">
        <v>8.3000000000000004E-2</v>
      </c>
      <c r="D9" s="616">
        <v>0.4</v>
      </c>
      <c r="E9" s="616">
        <v>0.36399999999999999</v>
      </c>
      <c r="F9" s="616">
        <v>0.1</v>
      </c>
      <c r="G9" s="616">
        <v>0</v>
      </c>
      <c r="H9" s="616">
        <v>0</v>
      </c>
      <c r="I9" s="616">
        <v>7.0999999999999994E-2</v>
      </c>
      <c r="J9" s="616">
        <v>0</v>
      </c>
      <c r="K9" s="616">
        <v>0.55600000000000005</v>
      </c>
      <c r="L9" s="616">
        <v>0.1</v>
      </c>
      <c r="M9" s="616">
        <v>0</v>
      </c>
      <c r="N9" s="616">
        <v>0</v>
      </c>
      <c r="O9" s="616">
        <v>0.25</v>
      </c>
      <c r="P9" s="616">
        <v>0.125</v>
      </c>
      <c r="Q9" s="616">
        <v>0.14299999999999999</v>
      </c>
      <c r="R9" s="616">
        <v>7.6999999999999999E-2</v>
      </c>
      <c r="S9" s="616">
        <v>0.111</v>
      </c>
      <c r="T9" s="616">
        <v>0.222</v>
      </c>
      <c r="U9" s="616">
        <v>0.25</v>
      </c>
      <c r="V9" s="616">
        <v>0</v>
      </c>
      <c r="W9" s="616">
        <v>0</v>
      </c>
      <c r="X9" s="616">
        <v>0</v>
      </c>
      <c r="Y9" s="616">
        <v>0.25</v>
      </c>
      <c r="Z9" s="616">
        <v>0.125</v>
      </c>
      <c r="AA9" s="616">
        <v>0</v>
      </c>
      <c r="AB9" s="616">
        <v>0</v>
      </c>
      <c r="AC9" s="616">
        <v>0.33300000000000002</v>
      </c>
      <c r="AD9" s="616">
        <v>0.14299999999999999</v>
      </c>
      <c r="AE9" s="616">
        <v>0.111</v>
      </c>
      <c r="AF9" s="616">
        <v>6.3E-2</v>
      </c>
      <c r="AG9" s="616">
        <v>0.42899999999999999</v>
      </c>
      <c r="AH9" s="616">
        <v>0.25</v>
      </c>
      <c r="AI9" s="616">
        <v>0.33300000000000002</v>
      </c>
      <c r="AJ9" s="616">
        <v>0.222</v>
      </c>
      <c r="AK9" s="616">
        <v>0.2</v>
      </c>
      <c r="AL9" s="616">
        <v>0.5</v>
      </c>
      <c r="AM9" s="617">
        <v>0.16700000000000001</v>
      </c>
      <c r="AN9" s="618">
        <v>0.13300000000000001</v>
      </c>
    </row>
    <row r="10" spans="1:40" x14ac:dyDescent="0.2">
      <c r="A10" s="536" t="s">
        <v>181</v>
      </c>
      <c r="B10" s="516"/>
      <c r="C10" s="517"/>
      <c r="D10" s="517"/>
      <c r="E10" s="517"/>
      <c r="F10" s="517"/>
      <c r="G10" s="517"/>
      <c r="H10" s="517"/>
      <c r="I10" s="517"/>
      <c r="J10" s="517"/>
      <c r="K10" s="517"/>
      <c r="L10" s="517"/>
      <c r="M10" s="517"/>
      <c r="N10" s="517"/>
      <c r="O10" s="517"/>
      <c r="P10" s="517"/>
      <c r="Q10" s="517"/>
      <c r="R10" s="517"/>
      <c r="S10" s="517"/>
      <c r="T10" s="517"/>
      <c r="U10" s="517"/>
      <c r="V10" s="517"/>
      <c r="W10" s="517"/>
      <c r="X10" s="517"/>
      <c r="Y10" s="517"/>
      <c r="Z10" s="517"/>
      <c r="AA10" s="517"/>
      <c r="AB10" s="517"/>
      <c r="AC10" s="517"/>
      <c r="AD10" s="517"/>
      <c r="AE10" s="517"/>
      <c r="AF10" s="517"/>
      <c r="AG10" s="517"/>
      <c r="AH10" s="517"/>
      <c r="AI10" s="517"/>
      <c r="AJ10" s="517"/>
      <c r="AK10" s="517"/>
      <c r="AL10" s="517"/>
      <c r="AM10" s="518"/>
      <c r="AN10" s="519"/>
    </row>
    <row r="11" spans="1:40" ht="50.1" customHeight="1" x14ac:dyDescent="0.2">
      <c r="A11" s="535" t="s">
        <v>182</v>
      </c>
      <c r="B11" s="554">
        <f>'2c - Ofsted Inspection Results'!C19/'2c - Ofsted Inspection Results'!F19</f>
        <v>0.8666666666666667</v>
      </c>
      <c r="C11" s="548">
        <f>'2c - Ofsted Inspection Results'!C20/'2c - Ofsted Inspection Results'!F20</f>
        <v>0.87878787878787878</v>
      </c>
      <c r="D11" s="548">
        <f>'2c - Ofsted Inspection Results'!C21/'2c - Ofsted Inspection Results'!F21</f>
        <v>0.90909090909090906</v>
      </c>
      <c r="E11" s="548">
        <f>'2c - Ofsted Inspection Results'!C22/'2c - Ofsted Inspection Results'!F22</f>
        <v>0.91304347826086951</v>
      </c>
      <c r="F11" s="548">
        <f>'2c - Ofsted Inspection Results'!C23/'2c - Ofsted Inspection Results'!F23</f>
        <v>0.82352941176470584</v>
      </c>
      <c r="G11" s="548">
        <f>'2c - Ofsted Inspection Results'!C25/'2c - Ofsted Inspection Results'!F25</f>
        <v>0.875</v>
      </c>
      <c r="H11" s="548">
        <f>'2c - Ofsted Inspection Results'!C26/'2c - Ofsted Inspection Results'!F26</f>
        <v>0.5</v>
      </c>
      <c r="I11" s="548">
        <f>'2c - Ofsted Inspection Results'!C27/'2c - Ofsted Inspection Results'!F27</f>
        <v>0.91176470588235292</v>
      </c>
      <c r="J11" s="548">
        <f>'2c - Ofsted Inspection Results'!C28/'2c - Ofsted Inspection Results'!F28</f>
        <v>0.9285714285714286</v>
      </c>
      <c r="K11" s="548">
        <f>'2c - Ofsted Inspection Results'!C29/'2c - Ofsted Inspection Results'!F29</f>
        <v>0.72</v>
      </c>
      <c r="L11" s="548">
        <f>'2c - Ofsted Inspection Results'!C53/'2c - Ofsted Inspection Results'!F53</f>
        <v>0.72222222222222221</v>
      </c>
      <c r="M11" s="548">
        <f>'2c - Ofsted Inspection Results'!C7/'2c - Ofsted Inspection Results'!F7</f>
        <v>0.95238095238095233</v>
      </c>
      <c r="N11" s="548">
        <f>'2c - Ofsted Inspection Results'!C8/'2c - Ofsted Inspection Results'!F8</f>
        <v>0.69230769230769229</v>
      </c>
      <c r="O11" s="548">
        <f>'2c - Ofsted Inspection Results'!C9/'2c - Ofsted Inspection Results'!F9</f>
        <v>0.8</v>
      </c>
      <c r="P11" s="548">
        <f>'2c - Ofsted Inspection Results'!C51/'2c - Ofsted Inspection Results'!F51</f>
        <v>0.85</v>
      </c>
      <c r="Q11" s="548">
        <f>'2c - Ofsted Inspection Results'!C31/'2c - Ofsted Inspection Results'!F31</f>
        <v>0.83333333333333337</v>
      </c>
      <c r="R11" s="548">
        <f>'2c - Ofsted Inspection Results'!C32/'2c - Ofsted Inspection Results'!F32</f>
        <v>0.9642857142857143</v>
      </c>
      <c r="S11" s="548">
        <f>'2c - Ofsted Inspection Results'!C33/'2c - Ofsted Inspection Results'!F33</f>
        <v>0.70370370370370372</v>
      </c>
      <c r="T11" s="548">
        <f>'2c - Ofsted Inspection Results'!C34/'2c - Ofsted Inspection Results'!F34</f>
        <v>0.91666666666666663</v>
      </c>
      <c r="U11" s="548">
        <f>'2c - Ofsted Inspection Results'!C35/'2c - Ofsted Inspection Results'!F35</f>
        <v>0.7931034482758621</v>
      </c>
      <c r="V11" s="548">
        <f>'2c - Ofsted Inspection Results'!C36/'2c - Ofsted Inspection Results'!F36</f>
        <v>0.82352941176470584</v>
      </c>
      <c r="W11" s="548">
        <f>'2c - Ofsted Inspection Results'!C37/'2c - Ofsted Inspection Results'!F37</f>
        <v>0.7142857142857143</v>
      </c>
      <c r="X11" s="548">
        <f>'2c - Ofsted Inspection Results'!C38/'2c - Ofsted Inspection Results'!F38</f>
        <v>0.77777777777777779</v>
      </c>
      <c r="Y11" s="548">
        <f>'2c - Ofsted Inspection Results'!C40/'2c - Ofsted Inspection Results'!F40</f>
        <v>0.9</v>
      </c>
      <c r="Z11" s="548">
        <f>'2c - Ofsted Inspection Results'!C41/'2c - Ofsted Inspection Results'!F41</f>
        <v>0.8125</v>
      </c>
      <c r="AA11" s="548">
        <f>'2c - Ofsted Inspection Results'!C42/'2c - Ofsted Inspection Results'!F42</f>
        <v>0.75</v>
      </c>
      <c r="AB11" s="548">
        <f>'2c - Ofsted Inspection Results'!C44/'2c - Ofsted Inspection Results'!F44</f>
        <v>0.84</v>
      </c>
      <c r="AC11" s="548">
        <f>'2c - Ofsted Inspection Results'!C45/'2c - Ofsted Inspection Results'!F45</f>
        <v>0.85</v>
      </c>
      <c r="AD11" s="548">
        <f>'2c - Ofsted Inspection Results'!C46/'2c - Ofsted Inspection Results'!F46</f>
        <v>0.77777777777777779</v>
      </c>
      <c r="AE11" s="548">
        <f>'2c - Ofsted Inspection Results'!C47/'2c - Ofsted Inspection Results'!F47</f>
        <v>0.90476190476190477</v>
      </c>
      <c r="AF11" s="548">
        <f>'2c - Ofsted Inspection Results'!C49/'2c - Ofsted Inspection Results'!F49</f>
        <v>0.78125</v>
      </c>
      <c r="AG11" s="548">
        <f>'2c - Ofsted Inspection Results'!C11/'2c - Ofsted Inspection Results'!F11</f>
        <v>0.76923076923076927</v>
      </c>
      <c r="AH11" s="548">
        <f>'2c - Ofsted Inspection Results'!C12/'2c - Ofsted Inspection Results'!F12</f>
        <v>0.7857142857142857</v>
      </c>
      <c r="AI11" s="548">
        <f>'2c - Ofsted Inspection Results'!C14/'2c - Ofsted Inspection Results'!F14</f>
        <v>0.8125</v>
      </c>
      <c r="AJ11" s="548">
        <f>'2c - Ofsted Inspection Results'!C15/'2c - Ofsted Inspection Results'!F15</f>
        <v>0.87096774193548387</v>
      </c>
      <c r="AK11" s="548">
        <f>'2c - Ofsted Inspection Results'!C16/'2c - Ofsted Inspection Results'!F16</f>
        <v>0.9285714285714286</v>
      </c>
      <c r="AL11" s="548">
        <f>'2c - Ofsted Inspection Results'!C17/'2c - Ofsted Inspection Results'!F17</f>
        <v>0.66666666666666663</v>
      </c>
      <c r="AM11" s="555">
        <f>'2c - Ofsted Inspection Results'!C55/'2c - Ofsted Inspection Results'!F55</f>
        <v>0.77272727272727271</v>
      </c>
      <c r="AN11" s="549">
        <f>'2c - Ofsted Inspection Results'!C56/'2c - Ofsted Inspection Results'!F56</f>
        <v>0.84210526315789469</v>
      </c>
    </row>
    <row r="12" spans="1:40" ht="50.1" customHeight="1" x14ac:dyDescent="0.2">
      <c r="A12" s="535" t="s">
        <v>183</v>
      </c>
      <c r="B12" s="554">
        <v>0.33300000000000002</v>
      </c>
      <c r="C12" s="548">
        <v>0.41699999999999998</v>
      </c>
      <c r="D12" s="548">
        <v>0.4</v>
      </c>
      <c r="E12" s="548">
        <v>0.27300000000000002</v>
      </c>
      <c r="F12" s="548">
        <v>0.5</v>
      </c>
      <c r="G12" s="548">
        <v>0.33300000000000002</v>
      </c>
      <c r="H12" s="548">
        <v>1</v>
      </c>
      <c r="I12" s="548">
        <v>0.42899999999999999</v>
      </c>
      <c r="J12" s="548">
        <v>0.5</v>
      </c>
      <c r="K12" s="548">
        <v>0.33300000000000002</v>
      </c>
      <c r="L12" s="548">
        <v>0.1</v>
      </c>
      <c r="M12" s="548">
        <v>0.28599999999999998</v>
      </c>
      <c r="N12" s="548">
        <v>0.33300000000000002</v>
      </c>
      <c r="O12" s="548">
        <v>0.5</v>
      </c>
      <c r="P12" s="548">
        <v>0.375</v>
      </c>
      <c r="Q12" s="548">
        <v>0.42899999999999999</v>
      </c>
      <c r="R12" s="548">
        <v>0.53800000000000003</v>
      </c>
      <c r="S12" s="548">
        <v>0.33300000000000002</v>
      </c>
      <c r="T12" s="548">
        <v>0.33300000000000002</v>
      </c>
      <c r="U12" s="548">
        <v>0.58299999999999996</v>
      </c>
      <c r="V12" s="548">
        <v>0.33300000000000002</v>
      </c>
      <c r="W12" s="548">
        <v>0.2</v>
      </c>
      <c r="X12" s="548">
        <v>0.5</v>
      </c>
      <c r="Y12" s="548">
        <v>0.25</v>
      </c>
      <c r="Z12" s="548">
        <v>0.5</v>
      </c>
      <c r="AA12" s="548">
        <v>0.33300000000000002</v>
      </c>
      <c r="AB12" s="548">
        <v>0.16700000000000001</v>
      </c>
      <c r="AC12" s="548">
        <v>0.66700000000000004</v>
      </c>
      <c r="AD12" s="548">
        <v>0.28599999999999998</v>
      </c>
      <c r="AE12" s="548">
        <v>0.44400000000000001</v>
      </c>
      <c r="AF12" s="548">
        <v>0.313</v>
      </c>
      <c r="AG12" s="548">
        <v>0.42899999999999999</v>
      </c>
      <c r="AH12" s="548">
        <v>0.25</v>
      </c>
      <c r="AI12" s="548">
        <v>0.2</v>
      </c>
      <c r="AJ12" s="548">
        <v>0.27800000000000002</v>
      </c>
      <c r="AK12" s="548">
        <v>0.4</v>
      </c>
      <c r="AL12" s="548">
        <v>0.5</v>
      </c>
      <c r="AM12" s="555">
        <v>0.33300000000000002</v>
      </c>
      <c r="AN12" s="549">
        <v>0.46700000000000003</v>
      </c>
    </row>
    <row r="13" spans="1:40" ht="50.1" customHeight="1" x14ac:dyDescent="0.2">
      <c r="A13" s="535" t="s">
        <v>184</v>
      </c>
      <c r="B13" s="554">
        <v>0.83299999999999996</v>
      </c>
      <c r="C13" s="548">
        <v>0.58299999999999996</v>
      </c>
      <c r="D13" s="548">
        <v>0.8</v>
      </c>
      <c r="E13" s="548">
        <v>0.63600000000000001</v>
      </c>
      <c r="F13" s="548">
        <v>0.6</v>
      </c>
      <c r="G13" s="548">
        <v>0.33300000000000002</v>
      </c>
      <c r="H13" s="548">
        <v>1</v>
      </c>
      <c r="I13" s="548">
        <v>0.5</v>
      </c>
      <c r="J13" s="548">
        <v>0.5</v>
      </c>
      <c r="K13" s="548">
        <v>0.44400000000000001</v>
      </c>
      <c r="L13" s="548">
        <v>0.4</v>
      </c>
      <c r="M13" s="548">
        <v>0.14299999999999999</v>
      </c>
      <c r="N13" s="548">
        <v>0.5</v>
      </c>
      <c r="O13" s="548">
        <v>0.5</v>
      </c>
      <c r="P13" s="548">
        <v>0.375</v>
      </c>
      <c r="Q13" s="548">
        <v>0.42899999999999999</v>
      </c>
      <c r="R13" s="548">
        <v>0.38500000000000001</v>
      </c>
      <c r="S13" s="548">
        <v>0.33300000000000002</v>
      </c>
      <c r="T13" s="548">
        <v>0.33300000000000002</v>
      </c>
      <c r="U13" s="548">
        <v>0.5</v>
      </c>
      <c r="V13" s="548">
        <v>0.5</v>
      </c>
      <c r="W13" s="548">
        <v>0.4</v>
      </c>
      <c r="X13" s="548">
        <v>0.375</v>
      </c>
      <c r="Y13" s="548">
        <v>0.5</v>
      </c>
      <c r="Z13" s="548">
        <v>0.375</v>
      </c>
      <c r="AA13" s="548">
        <v>0.33300000000000002</v>
      </c>
      <c r="AB13" s="548">
        <v>0.5</v>
      </c>
      <c r="AC13" s="548">
        <v>0.77800000000000002</v>
      </c>
      <c r="AD13" s="548">
        <v>0.5</v>
      </c>
      <c r="AE13" s="548">
        <v>0.55600000000000005</v>
      </c>
      <c r="AF13" s="548">
        <v>0.438</v>
      </c>
      <c r="AG13" s="548">
        <v>0.71399999999999997</v>
      </c>
      <c r="AH13" s="548">
        <v>0.75</v>
      </c>
      <c r="AI13" s="548">
        <v>0.6</v>
      </c>
      <c r="AJ13" s="548">
        <v>0.5</v>
      </c>
      <c r="AK13" s="548">
        <v>0.4</v>
      </c>
      <c r="AL13" s="548">
        <v>1</v>
      </c>
      <c r="AM13" s="555">
        <v>0.5</v>
      </c>
      <c r="AN13" s="549">
        <v>0.53300000000000003</v>
      </c>
    </row>
    <row r="14" spans="1:40" ht="50.1" customHeight="1" x14ac:dyDescent="0.2">
      <c r="A14" s="535" t="s">
        <v>387</v>
      </c>
      <c r="B14" s="554">
        <v>1.4970000000000001</v>
      </c>
      <c r="C14" s="548">
        <v>0.749</v>
      </c>
      <c r="D14" s="548">
        <v>0.50800000000000001</v>
      </c>
      <c r="E14" s="548">
        <v>0.71599999999999997</v>
      </c>
      <c r="F14" s="548">
        <v>0.52500000000000002</v>
      </c>
      <c r="G14" s="548">
        <v>1.0449999999999999</v>
      </c>
      <c r="H14" s="548">
        <v>0.50800000000000001</v>
      </c>
      <c r="I14" s="548">
        <v>0.86</v>
      </c>
      <c r="J14" s="548">
        <v>0.93200000000000005</v>
      </c>
      <c r="K14" s="548">
        <v>1.22</v>
      </c>
      <c r="L14" s="548">
        <v>0.90700000000000003</v>
      </c>
      <c r="M14" s="548">
        <v>0.65400000000000003</v>
      </c>
      <c r="N14" s="548">
        <v>1.1160000000000001</v>
      </c>
      <c r="O14" s="548">
        <v>0.47499999999999998</v>
      </c>
      <c r="P14" s="548">
        <v>0.98499999999999999</v>
      </c>
      <c r="Q14" s="548">
        <v>0.56100000000000005</v>
      </c>
      <c r="R14" s="548">
        <v>0.85399999999999998</v>
      </c>
      <c r="S14" s="548">
        <v>0.79100000000000004</v>
      </c>
      <c r="T14" s="548">
        <v>1.121</v>
      </c>
      <c r="U14" s="548">
        <v>0.66500000000000004</v>
      </c>
      <c r="V14" s="548">
        <v>0.56499999999999995</v>
      </c>
      <c r="W14" s="548">
        <v>0.73399999999999999</v>
      </c>
      <c r="X14" s="548">
        <v>0.82899999999999996</v>
      </c>
      <c r="Y14" s="548">
        <v>0.89800000000000002</v>
      </c>
      <c r="Z14" s="548">
        <v>1.1299999999999999</v>
      </c>
      <c r="AA14" s="548">
        <v>1.5109999999999999</v>
      </c>
      <c r="AB14" s="548">
        <v>1.0029999999999999</v>
      </c>
      <c r="AC14" s="548">
        <v>1.337</v>
      </c>
      <c r="AD14" s="548">
        <v>1.0509999999999999</v>
      </c>
      <c r="AE14" s="548">
        <v>1.3089999999999999</v>
      </c>
      <c r="AF14" s="548">
        <v>1.028</v>
      </c>
      <c r="AG14" s="548">
        <v>1.494</v>
      </c>
      <c r="AH14" s="548">
        <v>1.629</v>
      </c>
      <c r="AI14" s="548">
        <v>1.6779999999999999</v>
      </c>
      <c r="AJ14" s="548">
        <v>1.1279999999999999</v>
      </c>
      <c r="AK14" s="548">
        <v>1.073</v>
      </c>
      <c r="AL14" s="548">
        <v>0.93200000000000005</v>
      </c>
      <c r="AM14" s="555">
        <v>1.2569999999999999</v>
      </c>
      <c r="AN14" s="549">
        <v>0.94399999999999995</v>
      </c>
    </row>
    <row r="15" spans="1:40" x14ac:dyDescent="0.2">
      <c r="A15" s="536" t="s">
        <v>185</v>
      </c>
      <c r="B15" s="516"/>
      <c r="C15" s="517"/>
      <c r="D15" s="517"/>
      <c r="E15" s="517"/>
      <c r="F15" s="517"/>
      <c r="G15" s="517"/>
      <c r="H15" s="517"/>
      <c r="I15" s="517"/>
      <c r="J15" s="517"/>
      <c r="K15" s="517"/>
      <c r="L15" s="517"/>
      <c r="M15" s="517"/>
      <c r="N15" s="517"/>
      <c r="O15" s="517"/>
      <c r="P15" s="517"/>
      <c r="Q15" s="517"/>
      <c r="R15" s="517"/>
      <c r="S15" s="517"/>
      <c r="T15" s="517"/>
      <c r="U15" s="517"/>
      <c r="V15" s="517"/>
      <c r="W15" s="517"/>
      <c r="X15" s="517"/>
      <c r="Y15" s="517"/>
      <c r="Z15" s="517"/>
      <c r="AA15" s="517"/>
      <c r="AB15" s="517"/>
      <c r="AC15" s="517"/>
      <c r="AD15" s="517"/>
      <c r="AE15" s="517"/>
      <c r="AF15" s="517"/>
      <c r="AG15" s="517"/>
      <c r="AH15" s="517"/>
      <c r="AI15" s="517"/>
      <c r="AJ15" s="517"/>
      <c r="AK15" s="517"/>
      <c r="AL15" s="517"/>
      <c r="AM15" s="518"/>
      <c r="AN15" s="519"/>
    </row>
    <row r="16" spans="1:40" ht="50.1" customHeight="1" x14ac:dyDescent="0.2">
      <c r="A16" s="535" t="s">
        <v>209</v>
      </c>
      <c r="B16" s="556">
        <v>2</v>
      </c>
      <c r="C16" s="557">
        <v>0</v>
      </c>
      <c r="D16" s="557">
        <v>0</v>
      </c>
      <c r="E16" s="557">
        <v>2</v>
      </c>
      <c r="F16" s="557">
        <v>0</v>
      </c>
      <c r="G16" s="557">
        <v>4</v>
      </c>
      <c r="H16" s="557">
        <v>3</v>
      </c>
      <c r="I16" s="557">
        <v>0</v>
      </c>
      <c r="J16" s="557">
        <v>2</v>
      </c>
      <c r="K16" s="557">
        <v>5</v>
      </c>
      <c r="L16" s="548">
        <v>5</v>
      </c>
      <c r="M16" s="557">
        <v>1</v>
      </c>
      <c r="N16" s="557">
        <v>0</v>
      </c>
      <c r="O16" s="557">
        <v>1</v>
      </c>
      <c r="P16" s="548">
        <v>6</v>
      </c>
      <c r="Q16" s="557">
        <v>1</v>
      </c>
      <c r="R16" s="557">
        <v>0</v>
      </c>
      <c r="S16" s="557">
        <v>2</v>
      </c>
      <c r="T16" s="557">
        <v>0</v>
      </c>
      <c r="U16" s="557">
        <v>0</v>
      </c>
      <c r="V16" s="557">
        <v>1</v>
      </c>
      <c r="W16" s="557">
        <v>1</v>
      </c>
      <c r="X16" s="557">
        <v>0</v>
      </c>
      <c r="Y16" s="548">
        <v>0</v>
      </c>
      <c r="Z16" s="548">
        <v>0</v>
      </c>
      <c r="AA16" s="548">
        <v>0</v>
      </c>
      <c r="AB16" s="548">
        <v>0</v>
      </c>
      <c r="AC16" s="548">
        <v>0</v>
      </c>
      <c r="AD16" s="548">
        <v>0</v>
      </c>
      <c r="AE16" s="548">
        <v>0</v>
      </c>
      <c r="AF16" s="548">
        <v>0</v>
      </c>
      <c r="AG16" s="548">
        <v>0</v>
      </c>
      <c r="AH16" s="548">
        <v>0</v>
      </c>
      <c r="AI16" s="557">
        <v>2</v>
      </c>
      <c r="AJ16" s="557">
        <v>1</v>
      </c>
      <c r="AK16" s="557">
        <v>1</v>
      </c>
      <c r="AL16" s="557">
        <v>1</v>
      </c>
      <c r="AM16" s="548">
        <v>0</v>
      </c>
      <c r="AN16" s="549">
        <v>1</v>
      </c>
    </row>
    <row r="17" spans="1:40" ht="50.1" customHeight="1" x14ac:dyDescent="0.2">
      <c r="A17" s="535" t="s">
        <v>186</v>
      </c>
      <c r="B17" s="546">
        <v>0.82051282051282048</v>
      </c>
      <c r="C17" s="547">
        <v>0.69230769230769229</v>
      </c>
      <c r="D17" s="547">
        <v>0.73076923076923073</v>
      </c>
      <c r="E17" s="547">
        <v>0.81481481481481477</v>
      </c>
      <c r="F17" s="547">
        <v>0.96666666666666667</v>
      </c>
      <c r="G17" s="547">
        <v>0.81818181818181823</v>
      </c>
      <c r="H17" s="547">
        <v>0.78823529411764703</v>
      </c>
      <c r="I17" s="547">
        <v>0.7407407407407407</v>
      </c>
      <c r="J17" s="547">
        <v>0.8666666666666667</v>
      </c>
      <c r="K17" s="547">
        <v>0.90322580645161288</v>
      </c>
      <c r="L17" s="548">
        <v>0.82417582417582413</v>
      </c>
      <c r="M17" s="547">
        <v>0.8833333333333333</v>
      </c>
      <c r="N17" s="547">
        <v>0.89473684210526316</v>
      </c>
      <c r="O17" s="547">
        <v>0.82499999999999996</v>
      </c>
      <c r="P17" s="548">
        <v>0.85057471264367812</v>
      </c>
      <c r="Q17" s="547">
        <v>0.78048780487804881</v>
      </c>
      <c r="R17" s="547">
        <v>0.90322580645161288</v>
      </c>
      <c r="S17" s="547">
        <v>0.80722891566265065</v>
      </c>
      <c r="T17" s="547">
        <v>0.8571428571428571</v>
      </c>
      <c r="U17" s="547">
        <v>0.78787878787878785</v>
      </c>
      <c r="V17" s="547">
        <v>0.76744186046511631</v>
      </c>
      <c r="W17" s="547">
        <v>0.73469387755102045</v>
      </c>
      <c r="X17" s="547">
        <v>0.8125</v>
      </c>
      <c r="Y17" s="547">
        <v>0.96</v>
      </c>
      <c r="Z17" s="547">
        <v>0.875</v>
      </c>
      <c r="AA17" s="547">
        <v>0.83870967741935487</v>
      </c>
      <c r="AB17" s="547">
        <v>0.86046511627906974</v>
      </c>
      <c r="AC17" s="547">
        <v>0.78787878787878785</v>
      </c>
      <c r="AD17" s="547">
        <v>0.70833333333333337</v>
      </c>
      <c r="AE17" s="547">
        <v>0.85185185185185186</v>
      </c>
      <c r="AF17" s="548">
        <v>0.93103448275862066</v>
      </c>
      <c r="AG17" s="547">
        <v>0.9285714285714286</v>
      </c>
      <c r="AH17" s="547">
        <v>0.90476190476190477</v>
      </c>
      <c r="AI17" s="547">
        <v>0.76190476190476186</v>
      </c>
      <c r="AJ17" s="547">
        <v>0.84090909090909094</v>
      </c>
      <c r="AK17" s="547">
        <v>0.83870967741935487</v>
      </c>
      <c r="AL17" s="547">
        <v>0.85365853658536583</v>
      </c>
      <c r="AM17" s="547">
        <v>0.87755102040816324</v>
      </c>
      <c r="AN17" s="558">
        <v>0.86111111111111116</v>
      </c>
    </row>
    <row r="18" spans="1:40" ht="50.1" customHeight="1" x14ac:dyDescent="0.2">
      <c r="A18" s="535" t="s">
        <v>187</v>
      </c>
      <c r="B18" s="554">
        <v>0.80198019801980203</v>
      </c>
      <c r="C18" s="548">
        <v>0.96453900709219853</v>
      </c>
      <c r="D18" s="548">
        <v>0.84482758620689657</v>
      </c>
      <c r="E18" s="548">
        <v>0.5625</v>
      </c>
      <c r="F18" s="548">
        <v>0.87931034482758619</v>
      </c>
      <c r="G18" s="548">
        <v>0.5357142857142857</v>
      </c>
      <c r="H18" s="548">
        <v>0</v>
      </c>
      <c r="I18" s="548">
        <v>0.63020833333333326</v>
      </c>
      <c r="J18" s="548">
        <v>0.52272727272727271</v>
      </c>
      <c r="K18" s="548">
        <v>0.56115107913669071</v>
      </c>
      <c r="L18" s="548">
        <v>0.56390977443609025</v>
      </c>
      <c r="M18" s="548">
        <v>0.36363636363636365</v>
      </c>
      <c r="N18" s="548">
        <v>0.77272727272727271</v>
      </c>
      <c r="O18" s="548">
        <v>0.46666666666666667</v>
      </c>
      <c r="P18" s="548">
        <v>0.54347826086956519</v>
      </c>
      <c r="Q18" s="548">
        <v>0.38028169014084512</v>
      </c>
      <c r="R18" s="548">
        <v>0.64189189189189189</v>
      </c>
      <c r="S18" s="548">
        <v>0.30708661417322836</v>
      </c>
      <c r="T18" s="548">
        <v>0.76811594202898548</v>
      </c>
      <c r="U18" s="548">
        <v>0.8146067415730337</v>
      </c>
      <c r="V18" s="548">
        <v>0.27358490566037741</v>
      </c>
      <c r="W18" s="548">
        <v>0.30088495575221241</v>
      </c>
      <c r="X18" s="548">
        <v>0.5</v>
      </c>
      <c r="Y18" s="548">
        <v>0.57627118644067798</v>
      </c>
      <c r="Z18" s="548">
        <v>0.65094339622641506</v>
      </c>
      <c r="AA18" s="548">
        <v>0.52238805970149249</v>
      </c>
      <c r="AB18" s="548">
        <v>0.81818181818181812</v>
      </c>
      <c r="AC18" s="548">
        <v>0.58333333333333326</v>
      </c>
      <c r="AD18" s="548">
        <v>0.73885350318471343</v>
      </c>
      <c r="AE18" s="548">
        <v>0.71739130434782616</v>
      </c>
      <c r="AF18" s="548">
        <v>0.86243386243386244</v>
      </c>
      <c r="AG18" s="548">
        <v>0.51546391752577314</v>
      </c>
      <c r="AH18" s="548">
        <v>0.37614678899082565</v>
      </c>
      <c r="AI18" s="548">
        <v>0.58167330677290829</v>
      </c>
      <c r="AJ18" s="548">
        <v>0.53846153846153844</v>
      </c>
      <c r="AK18" s="548">
        <v>0.55833333333333335</v>
      </c>
      <c r="AL18" s="548">
        <v>0.24</v>
      </c>
      <c r="AM18" s="555">
        <v>0.49431818181818177</v>
      </c>
      <c r="AN18" s="549">
        <v>0.6682926829268292</v>
      </c>
    </row>
    <row r="19" spans="1:40" ht="50.1" customHeight="1" x14ac:dyDescent="0.2">
      <c r="A19" s="535" t="s">
        <v>188</v>
      </c>
      <c r="B19" s="554">
        <f>('2a - All Providers Data'!L20/'1a - Population'!O7)*100</f>
        <v>0</v>
      </c>
      <c r="C19" s="548">
        <f>('2a - All Providers Data'!L21/'1a - Population'!O8)*100</f>
        <v>13.850996852046171</v>
      </c>
      <c r="D19" s="548">
        <f>('2a - All Providers Data'!L22/'1a - Population'!O9)*100</f>
        <v>3.9453717754172986</v>
      </c>
      <c r="E19" s="548">
        <f>('2a - All Providers Data'!L23/'1a - Population'!O10)*100</f>
        <v>5.7918552036199094</v>
      </c>
      <c r="F19" s="548">
        <f>('2a - All Providers Data'!L24/'1a - Population'!O11)*100</f>
        <v>0</v>
      </c>
      <c r="G19" s="548">
        <f>('2a - All Providers Data'!L26/'1a - Population'!O13)*100</f>
        <v>9.8571428571428577</v>
      </c>
      <c r="H19" s="548">
        <f>('2a - All Providers Data'!L27/'1a - Population'!O14)*100</f>
        <v>0</v>
      </c>
      <c r="I19" s="548">
        <f>('2a - All Providers Data'!L28/'1a - Population'!O15)*100</f>
        <v>4.5356371490280782</v>
      </c>
      <c r="J19" s="548">
        <f>('2a - All Providers Data'!L29/'1a - Population'!O16)*100</f>
        <v>3.2753326509723646</v>
      </c>
      <c r="K19" s="548">
        <f>('2a - All Providers Data'!L30/'1a - Population'!O17)*100</f>
        <v>6.5311152187307462</v>
      </c>
      <c r="L19" s="548">
        <f>('2a - All Providers Data'!L54/'1a - Population'!O19)*100</f>
        <v>0</v>
      </c>
      <c r="M19" s="548">
        <f>('2a - All Providers Data'!L8/'1a - Population'!O21)*100</f>
        <v>2.5134649910233393</v>
      </c>
      <c r="N19" s="548">
        <f>('2a - All Providers Data'!L9/'1a - Population'!O22)*100</f>
        <v>0</v>
      </c>
      <c r="O19" s="548">
        <f>('2a - All Providers Data'!L10/'1a - Population'!O23)*100</f>
        <v>0.48134777376654636</v>
      </c>
      <c r="P19" s="548">
        <f>('2a - All Providers Data'!L52/'1a - Population'!O25)*100</f>
        <v>3.8910505836575875</v>
      </c>
      <c r="Q19" s="548">
        <f>('2a - All Providers Data'!L32/'1a - Population'!O27)*100</f>
        <v>6.2921348314606744</v>
      </c>
      <c r="R19" s="548">
        <f>('2a - All Providers Data'!L33/'1a - Population'!O28)*100</f>
        <v>11.29032258064516</v>
      </c>
      <c r="S19" s="548">
        <f>('2a - All Providers Data'!L34/'1a - Population'!O29)*100</f>
        <v>5.6060606060606064</v>
      </c>
      <c r="T19" s="548">
        <f>('2a - All Providers Data'!L35/'1a - Population'!O30)*100</f>
        <v>19.938650306748464</v>
      </c>
      <c r="U19" s="548">
        <f>('2a - All Providers Data'!L36/'1a - Population'!O31)*100</f>
        <v>2.3696682464454977</v>
      </c>
      <c r="V19" s="548">
        <f>('2a - All Providers Data'!L37/'1a - Population'!O32)*100</f>
        <v>0</v>
      </c>
      <c r="W19" s="548">
        <f>('2a - All Providers Data'!L38/'1a - Population'!O33)*100</f>
        <v>2.6556016597510372</v>
      </c>
      <c r="X19" s="548">
        <f>('2a - All Providers Data'!L39/'1a - Population'!O34)*100</f>
        <v>3.016759776536313</v>
      </c>
      <c r="Y19" s="548">
        <f>('2a - All Providers Data'!L41/'1a - Population'!O36)*100</f>
        <v>5.095541401273886</v>
      </c>
      <c r="Z19" s="548">
        <f>('2a - All Providers Data'!L42/'1a - Population'!O37)*100</f>
        <v>5.0925925925925926</v>
      </c>
      <c r="AA19" s="548">
        <f>('2a - All Providers Data'!L43/'1a - Population'!O38)*100</f>
        <v>24.773139745916513</v>
      </c>
      <c r="AB19" s="548">
        <f>('2a - All Providers Data'!L45/'1a - Population'!O40)*100</f>
        <v>0</v>
      </c>
      <c r="AC19" s="548">
        <f>('2a - All Providers Data'!L46/'1a - Population'!O41)*100</f>
        <v>7.7705827937095284</v>
      </c>
      <c r="AD19" s="548">
        <f>('2a - All Providers Data'!L47/'1a - Population'!O42)*100</f>
        <v>3.215434083601286</v>
      </c>
      <c r="AE19" s="548">
        <f>('2a - All Providers Data'!L48/'1a - Population'!O43)*100</f>
        <v>8.1541218637992845</v>
      </c>
      <c r="AF19" s="548">
        <f>('2a - All Providers Data'!L50/'1a - Population'!O45)*100</f>
        <v>13.002364066193852</v>
      </c>
      <c r="AG19" s="548">
        <f>('2a - All Providers Data'!L12/'1a - Population'!O47)*100</f>
        <v>15.163147792706333</v>
      </c>
      <c r="AH19" s="548">
        <f>('2a - All Providers Data'!L13/'1a - Population'!O48)*100</f>
        <v>11.607142857142858</v>
      </c>
      <c r="AI19" s="548">
        <f>('2a - All Providers Data'!L15/'1a - Population'!O50)*100</f>
        <v>5.6706652126499453</v>
      </c>
      <c r="AJ19" s="548">
        <f>('2a - All Providers Data'!L16/'1a - Population'!O51)*100</f>
        <v>5.1934826883910388</v>
      </c>
      <c r="AK19" s="548">
        <f>('2a - All Providers Data'!L17/'1a - Population'!O52)*100</f>
        <v>0.49751243781094528</v>
      </c>
      <c r="AL19" s="548">
        <f>('2a - All Providers Data'!L18/'1a - Population'!O53)*100</f>
        <v>4.2735042735042734</v>
      </c>
      <c r="AM19" s="555">
        <f>('2a - All Providers Data'!L56/'1a - Population'!O55)*100</f>
        <v>4.9011857707509883</v>
      </c>
      <c r="AN19" s="549">
        <f>('2a - All Providers Data'!L57/'1a - Population'!O56)*100</f>
        <v>11.948790896159316</v>
      </c>
    </row>
    <row r="20" spans="1:40" ht="50.1" customHeight="1" x14ac:dyDescent="0.2">
      <c r="A20" s="535" t="s">
        <v>189</v>
      </c>
      <c r="B20" s="554">
        <f>('2a - All Providers Data'!AD20/'1a - Population'!O7)*100</f>
        <v>0</v>
      </c>
      <c r="C20" s="548">
        <f>('2a - All Providers Data'!AD21/'1a - Population'!O8)*100</f>
        <v>20.461699895068204</v>
      </c>
      <c r="D20" s="548">
        <f>('2a - All Providers Data'!AD22/'1a - Population'!O9)*100</f>
        <v>2.4279210925644916</v>
      </c>
      <c r="E20" s="548">
        <f>('2a - All Providers Data'!AD23/'1a - Population'!O10)*100</f>
        <v>6.877828054298643</v>
      </c>
      <c r="F20" s="548">
        <f>('2a - All Providers Data'!AD24/'1a - Population'!O11)*100</f>
        <v>7.2222222222222214</v>
      </c>
      <c r="G20" s="548">
        <f>('2a - All Providers Data'!AD26/'1a - Population'!O13)*100</f>
        <v>11.571428571428571</v>
      </c>
      <c r="H20" s="548">
        <f>('2a - All Providers Data'!AD27/'1a - Population'!O14)*100</f>
        <v>5.7692307692307692</v>
      </c>
      <c r="I20" s="548">
        <f>('2a - All Providers Data'!AD28/'1a - Population'!O15)*100</f>
        <v>9.9352051835853139</v>
      </c>
      <c r="J20" s="548">
        <f>('2a - All Providers Data'!AD29/'1a - Population'!O16)*100</f>
        <v>3.2753326509723646</v>
      </c>
      <c r="K20" s="548">
        <f>('2a - All Providers Data'!AD30/'1a - Population'!O17)*100</f>
        <v>6.9008009858287114</v>
      </c>
      <c r="L20" s="548">
        <f>('2a - All Providers Data'!AD54/'1a - Population'!O19)*100</f>
        <v>4.7777040477770409</v>
      </c>
      <c r="M20" s="548">
        <f>('2a - All Providers Data'!AD8/'1a - Population'!O21)*100</f>
        <v>6.1041292639138236</v>
      </c>
      <c r="N20" s="548">
        <f>('2a - All Providers Data'!AD9/'1a - Population'!O22)*100</f>
        <v>1.7271157167530224</v>
      </c>
      <c r="O20" s="548">
        <f>('2a - All Providers Data'!AD10/'1a - Population'!O23)*100</f>
        <v>11.070998796630565</v>
      </c>
      <c r="P20" s="548">
        <f>('2a - All Providers Data'!AD52/'1a - Population'!O25)*100</f>
        <v>18.28793774319066</v>
      </c>
      <c r="Q20" s="548">
        <f>('2a - All Providers Data'!AD32/'1a - Population'!O27)*100</f>
        <v>23.820224719101123</v>
      </c>
      <c r="R20" s="548">
        <f>('2a - All Providers Data'!AD33/'1a - Population'!O28)*100</f>
        <v>16.20967741935484</v>
      </c>
      <c r="S20" s="548">
        <f>('2a - All Providers Data'!AD34/'1a - Population'!O29)*100</f>
        <v>15.833333333333332</v>
      </c>
      <c r="T20" s="548">
        <f>('2a - All Providers Data'!AD35/'1a - Population'!O30)*100</f>
        <v>24.386503067484664</v>
      </c>
      <c r="U20" s="548">
        <f>('2a - All Providers Data'!AD36/'1a - Population'!O31)*100</f>
        <v>9.4786729857819907</v>
      </c>
      <c r="V20" s="548">
        <f>('2a - All Providers Data'!AD37/'1a - Population'!O32)*100</f>
        <v>4.649390243902439</v>
      </c>
      <c r="W20" s="548">
        <f>('2a - All Providers Data'!AD38/'1a - Population'!O33)*100</f>
        <v>5.1452282157676343</v>
      </c>
      <c r="X20" s="548">
        <f>('2a - All Providers Data'!AD39/'1a - Population'!O34)*100</f>
        <v>7.1508379888268152</v>
      </c>
      <c r="Y20" s="548">
        <f>('2a - All Providers Data'!AD41/'1a - Population'!O36)*100</f>
        <v>6.1874431301182895</v>
      </c>
      <c r="Z20" s="548">
        <f>('2a - All Providers Data'!AD42/'1a - Population'!O37)*100</f>
        <v>10.648148148148149</v>
      </c>
      <c r="AA20" s="548">
        <f>('2a - All Providers Data'!AD43/'1a - Population'!O38)*100</f>
        <v>3.8112522686025407</v>
      </c>
      <c r="AB20" s="548">
        <f>('2a - All Providers Data'!AD45/'1a - Population'!O40)*100</f>
        <v>7.6982892690513216</v>
      </c>
      <c r="AC20" s="548">
        <f>('2a - All Providers Data'!AD46/'1a - Population'!O41)*100</f>
        <v>17.391304347826086</v>
      </c>
      <c r="AD20" s="548">
        <f>('2a - All Providers Data'!AD47/'1a - Population'!O42)*100</f>
        <v>9.6463022508038581</v>
      </c>
      <c r="AE20" s="548">
        <f>('2a - All Providers Data'!AD48/'1a - Population'!O43)*100</f>
        <v>8.9605734767025087</v>
      </c>
      <c r="AF20" s="548">
        <f>('2a - All Providers Data'!AD50/'1a - Population'!O45)*100</f>
        <v>17.100078802206461</v>
      </c>
      <c r="AG20" s="548">
        <f>('2a - All Providers Data'!AD12/'1a - Population'!O47)*100</f>
        <v>10.652591170825335</v>
      </c>
      <c r="AH20" s="548">
        <f>('2a - All Providers Data'!AD13/'1a - Population'!O48)*100</f>
        <v>15.773809523809524</v>
      </c>
      <c r="AI20" s="548">
        <f>('2a - All Providers Data'!AD15/'1a - Population'!O50)*100</f>
        <v>7.306434023991276</v>
      </c>
      <c r="AJ20" s="548">
        <f>('2a - All Providers Data'!AD16/'1a - Population'!O51)*100</f>
        <v>8.5030549898167003</v>
      </c>
      <c r="AK20" s="548">
        <f>('2a - All Providers Data'!AD17/'1a - Population'!O52)*100</f>
        <v>6.2189054726368163</v>
      </c>
      <c r="AL20" s="548">
        <f>('2a - All Providers Data'!AD18/'1a - Population'!O53)*100</f>
        <v>5.299145299145299</v>
      </c>
      <c r="AM20" s="555">
        <f>('2a - All Providers Data'!AD56/'1a - Population'!O55)*100</f>
        <v>4.9011857707509883</v>
      </c>
      <c r="AN20" s="549">
        <f>('2a - All Providers Data'!AD57/'1a - Population'!O56)*100</f>
        <v>9.5305832147937402</v>
      </c>
    </row>
    <row r="21" spans="1:40" x14ac:dyDescent="0.2">
      <c r="A21" s="536" t="s">
        <v>190</v>
      </c>
      <c r="B21" s="520"/>
      <c r="C21" s="521"/>
      <c r="D21" s="521"/>
      <c r="E21" s="521"/>
      <c r="F21" s="521"/>
      <c r="G21" s="521"/>
      <c r="H21" s="521"/>
      <c r="I21" s="521"/>
      <c r="J21" s="521"/>
      <c r="K21" s="521"/>
      <c r="L21" s="521"/>
      <c r="M21" s="521"/>
      <c r="N21" s="521"/>
      <c r="O21" s="521"/>
      <c r="P21" s="521"/>
      <c r="Q21" s="521"/>
      <c r="R21" s="521"/>
      <c r="S21" s="521"/>
      <c r="T21" s="521"/>
      <c r="U21" s="521"/>
      <c r="V21" s="521"/>
      <c r="W21" s="521"/>
      <c r="X21" s="521"/>
      <c r="Y21" s="521"/>
      <c r="Z21" s="521"/>
      <c r="AA21" s="521"/>
      <c r="AB21" s="521"/>
      <c r="AC21" s="521"/>
      <c r="AD21" s="521"/>
      <c r="AE21" s="521"/>
      <c r="AF21" s="521"/>
      <c r="AG21" s="521"/>
      <c r="AH21" s="521"/>
      <c r="AI21" s="521"/>
      <c r="AJ21" s="521"/>
      <c r="AK21" s="521"/>
      <c r="AL21" s="521"/>
      <c r="AM21" s="522"/>
      <c r="AN21" s="523"/>
    </row>
    <row r="22" spans="1:40" ht="50.1" customHeight="1" x14ac:dyDescent="0.2">
      <c r="A22" s="631" t="s">
        <v>191</v>
      </c>
      <c r="B22" s="630">
        <v>2</v>
      </c>
      <c r="C22" s="548">
        <v>1</v>
      </c>
      <c r="D22" s="548">
        <v>1</v>
      </c>
      <c r="E22" s="548">
        <v>2</v>
      </c>
      <c r="F22" s="548">
        <v>0</v>
      </c>
      <c r="G22" s="548">
        <v>0</v>
      </c>
      <c r="H22" s="548">
        <v>1</v>
      </c>
      <c r="I22" s="548">
        <v>2</v>
      </c>
      <c r="J22" s="548">
        <v>3</v>
      </c>
      <c r="K22" s="548">
        <v>2</v>
      </c>
      <c r="L22" s="548">
        <v>0</v>
      </c>
      <c r="M22" s="548">
        <v>2</v>
      </c>
      <c r="N22" s="548">
        <v>1</v>
      </c>
      <c r="O22" s="548">
        <v>2</v>
      </c>
      <c r="P22" s="548">
        <v>2</v>
      </c>
      <c r="Q22" s="548">
        <v>2</v>
      </c>
      <c r="R22" s="548">
        <v>2</v>
      </c>
      <c r="S22" s="548">
        <v>3</v>
      </c>
      <c r="T22" s="548">
        <v>2</v>
      </c>
      <c r="U22" s="548">
        <v>2</v>
      </c>
      <c r="V22" s="548">
        <v>3</v>
      </c>
      <c r="W22" s="548">
        <v>3</v>
      </c>
      <c r="X22" s="548">
        <v>2</v>
      </c>
      <c r="Y22" s="548">
        <v>2</v>
      </c>
      <c r="Z22" s="548">
        <v>2</v>
      </c>
      <c r="AA22" s="548">
        <v>2</v>
      </c>
      <c r="AB22" s="548">
        <v>1</v>
      </c>
      <c r="AC22" s="548">
        <v>3</v>
      </c>
      <c r="AD22" s="548">
        <v>3</v>
      </c>
      <c r="AE22" s="548">
        <v>3</v>
      </c>
      <c r="AF22" s="548">
        <v>3</v>
      </c>
      <c r="AG22" s="548">
        <v>3</v>
      </c>
      <c r="AH22" s="548">
        <v>3</v>
      </c>
      <c r="AI22" s="548">
        <v>3</v>
      </c>
      <c r="AJ22" s="548">
        <v>3</v>
      </c>
      <c r="AK22" s="548">
        <v>2</v>
      </c>
      <c r="AL22" s="548">
        <v>2</v>
      </c>
      <c r="AM22" s="555">
        <v>1</v>
      </c>
      <c r="AN22" s="549">
        <v>3</v>
      </c>
    </row>
    <row r="23" spans="1:40" ht="50.1" customHeight="1" thickBot="1" x14ac:dyDescent="0.25">
      <c r="A23" s="535" t="s">
        <v>192</v>
      </c>
      <c r="B23" s="624">
        <v>1</v>
      </c>
      <c r="C23" s="625">
        <v>2</v>
      </c>
      <c r="D23" s="625">
        <v>0</v>
      </c>
      <c r="E23" s="625">
        <v>1</v>
      </c>
      <c r="F23" s="625">
        <v>1</v>
      </c>
      <c r="G23" s="625">
        <v>0</v>
      </c>
      <c r="H23" s="625">
        <v>0</v>
      </c>
      <c r="I23" s="625">
        <v>0</v>
      </c>
      <c r="J23" s="625">
        <v>0</v>
      </c>
      <c r="K23" s="625">
        <v>0</v>
      </c>
      <c r="L23" s="625">
        <v>0</v>
      </c>
      <c r="M23" s="625">
        <v>0</v>
      </c>
      <c r="N23" s="625">
        <v>2</v>
      </c>
      <c r="O23" s="625">
        <v>0</v>
      </c>
      <c r="P23" s="625">
        <v>0</v>
      </c>
      <c r="Q23" s="625">
        <v>0</v>
      </c>
      <c r="R23" s="625">
        <v>0</v>
      </c>
      <c r="S23" s="625">
        <v>0</v>
      </c>
      <c r="T23" s="625">
        <v>2</v>
      </c>
      <c r="U23" s="625">
        <v>0</v>
      </c>
      <c r="V23" s="625">
        <v>1</v>
      </c>
      <c r="W23" s="625">
        <v>0</v>
      </c>
      <c r="X23" s="625">
        <v>2</v>
      </c>
      <c r="Y23" s="625">
        <v>4</v>
      </c>
      <c r="Z23" s="625">
        <v>4</v>
      </c>
      <c r="AA23" s="625">
        <v>1</v>
      </c>
      <c r="AB23" s="625">
        <v>2</v>
      </c>
      <c r="AC23" s="625">
        <v>0</v>
      </c>
      <c r="AD23" s="625">
        <v>1</v>
      </c>
      <c r="AE23" s="625">
        <v>3</v>
      </c>
      <c r="AF23" s="625">
        <v>1</v>
      </c>
      <c r="AG23" s="625">
        <v>4</v>
      </c>
      <c r="AH23" s="625">
        <v>0</v>
      </c>
      <c r="AI23" s="625">
        <v>0</v>
      </c>
      <c r="AJ23" s="625">
        <v>0</v>
      </c>
      <c r="AK23" s="625">
        <v>0</v>
      </c>
      <c r="AL23" s="625">
        <v>0</v>
      </c>
      <c r="AM23" s="626">
        <v>0</v>
      </c>
      <c r="AN23" s="627">
        <v>0</v>
      </c>
    </row>
    <row r="24" spans="1:40" ht="15.75" x14ac:dyDescent="0.25">
      <c r="A24" s="632" t="s">
        <v>193</v>
      </c>
      <c r="B24" s="524">
        <v>3</v>
      </c>
      <c r="C24" s="525">
        <v>6</v>
      </c>
      <c r="D24" s="525">
        <v>3</v>
      </c>
      <c r="E24" s="525">
        <v>6</v>
      </c>
      <c r="F24" s="525">
        <v>4</v>
      </c>
      <c r="G24" s="525">
        <v>1</v>
      </c>
      <c r="H24" s="525">
        <v>3</v>
      </c>
      <c r="I24" s="525">
        <v>4</v>
      </c>
      <c r="J24" s="525">
        <v>4</v>
      </c>
      <c r="K24" s="525">
        <v>5</v>
      </c>
      <c r="L24" s="525">
        <v>3</v>
      </c>
      <c r="M24" s="525">
        <v>3</v>
      </c>
      <c r="N24" s="525">
        <v>3</v>
      </c>
      <c r="O24" s="525">
        <v>6</v>
      </c>
      <c r="P24" s="525">
        <v>4</v>
      </c>
      <c r="Q24" s="525">
        <v>5</v>
      </c>
      <c r="R24" s="525">
        <v>5</v>
      </c>
      <c r="S24" s="525">
        <v>3</v>
      </c>
      <c r="T24" s="525">
        <v>3</v>
      </c>
      <c r="U24" s="525">
        <v>6</v>
      </c>
      <c r="V24" s="525">
        <v>6</v>
      </c>
      <c r="W24" s="525">
        <v>4</v>
      </c>
      <c r="X24" s="525">
        <v>4</v>
      </c>
      <c r="Y24" s="525">
        <v>3</v>
      </c>
      <c r="Z24" s="525">
        <v>3</v>
      </c>
      <c r="AA24" s="525">
        <v>4</v>
      </c>
      <c r="AB24" s="525">
        <v>2</v>
      </c>
      <c r="AC24" s="525">
        <v>5</v>
      </c>
      <c r="AD24" s="525">
        <v>4</v>
      </c>
      <c r="AE24" s="525">
        <v>1</v>
      </c>
      <c r="AF24" s="525">
        <v>4</v>
      </c>
      <c r="AG24" s="525">
        <v>2</v>
      </c>
      <c r="AH24" s="525">
        <v>3</v>
      </c>
      <c r="AI24" s="525">
        <v>4</v>
      </c>
      <c r="AJ24" s="525">
        <v>3</v>
      </c>
      <c r="AK24" s="525">
        <v>4</v>
      </c>
      <c r="AL24" s="525">
        <v>5</v>
      </c>
      <c r="AM24" s="526">
        <v>1</v>
      </c>
      <c r="AN24" s="527">
        <v>4</v>
      </c>
    </row>
    <row r="25" spans="1:40" ht="16.5" thickBot="1" x14ac:dyDescent="0.3">
      <c r="A25" s="633" t="s">
        <v>194</v>
      </c>
      <c r="B25" s="528">
        <v>4</v>
      </c>
      <c r="C25" s="529">
        <v>1</v>
      </c>
      <c r="D25" s="529">
        <v>3</v>
      </c>
      <c r="E25" s="529">
        <v>2</v>
      </c>
      <c r="F25" s="529">
        <v>4</v>
      </c>
      <c r="G25" s="529">
        <v>3</v>
      </c>
      <c r="H25" s="529">
        <v>7</v>
      </c>
      <c r="I25" s="529">
        <v>3</v>
      </c>
      <c r="J25" s="529">
        <v>4</v>
      </c>
      <c r="K25" s="529">
        <v>4</v>
      </c>
      <c r="L25" s="529">
        <v>3</v>
      </c>
      <c r="M25" s="529">
        <v>3</v>
      </c>
      <c r="N25" s="529">
        <v>3</v>
      </c>
      <c r="O25" s="529">
        <v>4</v>
      </c>
      <c r="P25" s="529">
        <v>3</v>
      </c>
      <c r="Q25" s="529">
        <v>2</v>
      </c>
      <c r="R25" s="529">
        <v>1</v>
      </c>
      <c r="S25" s="529">
        <v>3</v>
      </c>
      <c r="T25" s="529">
        <v>1</v>
      </c>
      <c r="U25" s="529">
        <v>2</v>
      </c>
      <c r="V25" s="529">
        <v>5</v>
      </c>
      <c r="W25" s="529">
        <v>5</v>
      </c>
      <c r="X25" s="529">
        <v>2</v>
      </c>
      <c r="Y25" s="529">
        <v>4</v>
      </c>
      <c r="Z25" s="529">
        <v>4</v>
      </c>
      <c r="AA25" s="529">
        <v>1</v>
      </c>
      <c r="AB25" s="529">
        <v>4</v>
      </c>
      <c r="AC25" s="529">
        <v>3</v>
      </c>
      <c r="AD25" s="529">
        <v>3</v>
      </c>
      <c r="AE25" s="529">
        <v>5</v>
      </c>
      <c r="AF25" s="529">
        <v>1</v>
      </c>
      <c r="AG25" s="529">
        <v>3</v>
      </c>
      <c r="AH25" s="529">
        <v>3</v>
      </c>
      <c r="AI25" s="529">
        <v>3</v>
      </c>
      <c r="AJ25" s="529">
        <v>4</v>
      </c>
      <c r="AK25" s="529">
        <v>2</v>
      </c>
      <c r="AL25" s="529">
        <v>5</v>
      </c>
      <c r="AM25" s="530">
        <v>3</v>
      </c>
      <c r="AN25" s="531">
        <v>2</v>
      </c>
    </row>
    <row r="28" spans="1:40" ht="15.75" x14ac:dyDescent="0.2">
      <c r="B28" s="619" t="s">
        <v>475</v>
      </c>
    </row>
    <row r="29" spans="1:40" ht="15.75" x14ac:dyDescent="0.2">
      <c r="B29" s="619"/>
    </row>
    <row r="30" spans="1:40" ht="15.75" x14ac:dyDescent="0.2">
      <c r="B30" s="619" t="s">
        <v>431</v>
      </c>
    </row>
    <row r="31" spans="1:40" ht="15.75" x14ac:dyDescent="0.2">
      <c r="B31" s="620" t="s">
        <v>432</v>
      </c>
    </row>
    <row r="32" spans="1:40" x14ac:dyDescent="0.2">
      <c r="B32" s="31" t="s">
        <v>433</v>
      </c>
    </row>
    <row r="33" spans="2:11" ht="39" customHeight="1" x14ac:dyDescent="0.2">
      <c r="B33" s="621"/>
      <c r="C33" s="954" t="s">
        <v>434</v>
      </c>
      <c r="D33" s="954"/>
      <c r="E33" s="954"/>
      <c r="F33" s="954"/>
      <c r="G33" s="954"/>
      <c r="H33" s="954"/>
      <c r="I33" s="954"/>
      <c r="J33" s="954"/>
      <c r="K33" s="952"/>
    </row>
    <row r="34" spans="2:11" ht="15" customHeight="1" x14ac:dyDescent="0.2">
      <c r="B34" s="31"/>
      <c r="C34" s="141"/>
      <c r="D34" s="141"/>
      <c r="E34" s="141"/>
      <c r="F34" s="141"/>
      <c r="G34" s="141"/>
      <c r="H34" s="141"/>
      <c r="I34" s="141"/>
      <c r="J34" s="141"/>
    </row>
    <row r="35" spans="2:11" ht="15" customHeight="1" x14ac:dyDescent="0.2">
      <c r="B35" s="31" t="s">
        <v>435</v>
      </c>
      <c r="C35" s="141"/>
      <c r="D35" s="141"/>
      <c r="E35" s="141"/>
      <c r="F35" s="141"/>
      <c r="G35" s="141"/>
      <c r="H35" s="141"/>
      <c r="I35" s="141"/>
      <c r="J35" s="141"/>
    </row>
    <row r="36" spans="2:11" ht="39" customHeight="1" x14ac:dyDescent="0.2">
      <c r="B36" s="621"/>
      <c r="C36" s="954" t="s">
        <v>436</v>
      </c>
      <c r="D36" s="954"/>
      <c r="E36" s="954"/>
      <c r="F36" s="954"/>
      <c r="G36" s="954"/>
      <c r="H36" s="954"/>
      <c r="I36" s="954"/>
      <c r="J36" s="954"/>
      <c r="K36" s="952"/>
    </row>
    <row r="37" spans="2:11" ht="39" customHeight="1" x14ac:dyDescent="0.2">
      <c r="B37" s="622"/>
      <c r="C37" s="954" t="s">
        <v>437</v>
      </c>
      <c r="D37" s="954"/>
      <c r="E37" s="954"/>
      <c r="F37" s="954"/>
      <c r="G37" s="954"/>
      <c r="H37" s="954"/>
      <c r="I37" s="954"/>
      <c r="J37" s="954"/>
      <c r="K37" s="952"/>
    </row>
    <row r="38" spans="2:11" ht="15" customHeight="1" x14ac:dyDescent="0.2">
      <c r="B38" s="31"/>
      <c r="C38" s="141"/>
      <c r="D38" s="141"/>
      <c r="E38" s="141"/>
      <c r="F38" s="141"/>
      <c r="G38" s="141"/>
      <c r="H38" s="141"/>
      <c r="I38" s="141"/>
      <c r="J38" s="141"/>
    </row>
    <row r="39" spans="2:11" ht="15.75" customHeight="1" x14ac:dyDescent="0.2">
      <c r="B39" s="620" t="s">
        <v>179</v>
      </c>
      <c r="C39" s="141"/>
      <c r="D39" s="141"/>
      <c r="E39" s="141"/>
      <c r="F39" s="141"/>
      <c r="G39" s="141"/>
      <c r="H39" s="141"/>
      <c r="I39" s="141"/>
      <c r="J39" s="141"/>
    </row>
    <row r="40" spans="2:11" ht="15" customHeight="1" x14ac:dyDescent="0.2">
      <c r="B40" s="31" t="s">
        <v>438</v>
      </c>
      <c r="C40" s="141"/>
      <c r="D40" s="141"/>
      <c r="E40" s="141"/>
      <c r="F40" s="141"/>
      <c r="G40" s="141"/>
      <c r="H40" s="141"/>
      <c r="I40" s="141"/>
      <c r="J40" s="141"/>
    </row>
    <row r="41" spans="2:11" ht="39" customHeight="1" x14ac:dyDescent="0.2">
      <c r="B41" s="621"/>
      <c r="C41" s="954" t="s">
        <v>439</v>
      </c>
      <c r="D41" s="954"/>
      <c r="E41" s="954"/>
      <c r="F41" s="954"/>
      <c r="G41" s="954"/>
      <c r="H41" s="954"/>
      <c r="I41" s="954"/>
      <c r="J41" s="954"/>
      <c r="K41" s="952"/>
    </row>
    <row r="42" spans="2:11" ht="39" customHeight="1" x14ac:dyDescent="0.2">
      <c r="B42" s="622"/>
      <c r="C42" s="954" t="s">
        <v>440</v>
      </c>
      <c r="D42" s="954"/>
      <c r="E42" s="954"/>
      <c r="F42" s="954"/>
      <c r="G42" s="954"/>
      <c r="H42" s="954"/>
      <c r="I42" s="954"/>
      <c r="J42" s="954"/>
      <c r="K42" s="952"/>
    </row>
    <row r="43" spans="2:11" ht="15.75" customHeight="1" x14ac:dyDescent="0.2">
      <c r="B43" s="620"/>
      <c r="C43" s="141"/>
      <c r="D43" s="141"/>
      <c r="E43" s="141"/>
      <c r="F43" s="141"/>
      <c r="G43" s="141"/>
      <c r="H43" s="141"/>
      <c r="I43" s="141"/>
      <c r="J43" s="141"/>
    </row>
    <row r="44" spans="2:11" ht="15.75" customHeight="1" x14ac:dyDescent="0.2">
      <c r="B44" s="620" t="s">
        <v>180</v>
      </c>
      <c r="C44" s="141"/>
      <c r="D44" s="141"/>
      <c r="E44" s="141"/>
      <c r="F44" s="141"/>
      <c r="G44" s="141"/>
      <c r="H44" s="141"/>
      <c r="I44" s="141"/>
      <c r="J44" s="141"/>
    </row>
    <row r="45" spans="2:11" ht="15" customHeight="1" x14ac:dyDescent="0.2">
      <c r="B45" s="31" t="s">
        <v>441</v>
      </c>
      <c r="C45" s="141"/>
      <c r="D45" s="141"/>
      <c r="E45" s="141"/>
      <c r="F45" s="141"/>
      <c r="G45" s="141"/>
      <c r="H45" s="141"/>
      <c r="I45" s="141"/>
      <c r="J45" s="141"/>
    </row>
    <row r="46" spans="2:11" ht="39" customHeight="1" x14ac:dyDescent="0.2">
      <c r="B46" s="621"/>
      <c r="C46" s="954" t="s">
        <v>442</v>
      </c>
      <c r="D46" s="954"/>
      <c r="E46" s="954"/>
      <c r="F46" s="954"/>
      <c r="G46" s="954"/>
      <c r="H46" s="954"/>
      <c r="I46" s="954"/>
      <c r="J46" s="954"/>
      <c r="K46" s="952"/>
    </row>
    <row r="47" spans="2:11" ht="39" customHeight="1" x14ac:dyDescent="0.2">
      <c r="B47" s="622"/>
      <c r="C47" s="954" t="s">
        <v>443</v>
      </c>
      <c r="D47" s="954"/>
      <c r="E47" s="954"/>
      <c r="F47" s="954"/>
      <c r="G47" s="954"/>
      <c r="H47" s="954"/>
      <c r="I47" s="954"/>
      <c r="J47" s="954"/>
      <c r="K47" s="952"/>
    </row>
    <row r="48" spans="2:11" ht="15" customHeight="1" x14ac:dyDescent="0.2">
      <c r="B48" s="31"/>
      <c r="C48" s="141"/>
      <c r="D48" s="141"/>
      <c r="E48" s="141"/>
      <c r="F48" s="141"/>
      <c r="G48" s="141"/>
      <c r="H48" s="141"/>
      <c r="I48" s="141"/>
      <c r="J48" s="141"/>
    </row>
    <row r="49" spans="2:11" ht="15.75" customHeight="1" x14ac:dyDescent="0.2">
      <c r="B49" s="619" t="s">
        <v>444</v>
      </c>
      <c r="C49" s="141"/>
      <c r="D49" s="141"/>
      <c r="E49" s="141"/>
      <c r="F49" s="141"/>
      <c r="G49" s="141"/>
      <c r="H49" s="141"/>
      <c r="I49" s="141"/>
      <c r="J49" s="141"/>
    </row>
    <row r="50" spans="2:11" ht="15.75" x14ac:dyDescent="0.2">
      <c r="B50" s="620" t="s">
        <v>182</v>
      </c>
      <c r="C50" s="141"/>
      <c r="D50" s="141"/>
      <c r="E50" s="141"/>
      <c r="F50" s="141"/>
      <c r="G50" s="141"/>
      <c r="H50" s="141"/>
      <c r="I50" s="141"/>
      <c r="J50" s="141"/>
    </row>
    <row r="51" spans="2:11" ht="15" customHeight="1" x14ac:dyDescent="0.2">
      <c r="B51" s="31" t="s">
        <v>445</v>
      </c>
      <c r="C51" s="141"/>
      <c r="D51" s="141"/>
      <c r="E51" s="141"/>
      <c r="F51" s="141"/>
      <c r="G51" s="141"/>
      <c r="H51" s="141"/>
      <c r="I51" s="141"/>
      <c r="J51" s="141"/>
    </row>
    <row r="52" spans="2:11" ht="39" customHeight="1" x14ac:dyDescent="0.2">
      <c r="B52" s="621"/>
      <c r="C52" s="954" t="s">
        <v>446</v>
      </c>
      <c r="D52" s="954"/>
      <c r="E52" s="954"/>
      <c r="F52" s="954"/>
      <c r="G52" s="954"/>
      <c r="H52" s="954"/>
      <c r="I52" s="954"/>
      <c r="J52" s="954"/>
      <c r="K52" s="952"/>
    </row>
    <row r="53" spans="2:11" ht="39" customHeight="1" x14ac:dyDescent="0.2">
      <c r="B53" s="622"/>
      <c r="C53" s="954" t="s">
        <v>447</v>
      </c>
      <c r="D53" s="954"/>
      <c r="E53" s="954"/>
      <c r="F53" s="954"/>
      <c r="G53" s="954"/>
      <c r="H53" s="954"/>
      <c r="I53" s="954"/>
      <c r="J53" s="954"/>
      <c r="K53" s="952"/>
    </row>
    <row r="54" spans="2:11" x14ac:dyDescent="0.2">
      <c r="B54" s="31"/>
      <c r="C54" s="141"/>
      <c r="D54" s="141"/>
      <c r="E54" s="141"/>
      <c r="F54" s="141"/>
      <c r="G54" s="141"/>
      <c r="H54" s="141"/>
      <c r="I54" s="141"/>
      <c r="J54" s="141"/>
    </row>
    <row r="55" spans="2:11" ht="15.75" customHeight="1" x14ac:dyDescent="0.2">
      <c r="B55" s="620" t="s">
        <v>183</v>
      </c>
      <c r="C55" s="141"/>
      <c r="D55" s="141"/>
      <c r="E55" s="141"/>
      <c r="F55" s="141"/>
      <c r="G55" s="141"/>
      <c r="H55" s="141"/>
      <c r="I55" s="141"/>
      <c r="J55" s="141"/>
    </row>
    <row r="56" spans="2:11" ht="15" customHeight="1" x14ac:dyDescent="0.2">
      <c r="B56" s="31" t="s">
        <v>448</v>
      </c>
      <c r="C56" s="141"/>
      <c r="D56" s="141"/>
      <c r="E56" s="141"/>
      <c r="F56" s="141"/>
      <c r="G56" s="141"/>
      <c r="H56" s="141"/>
      <c r="I56" s="141"/>
      <c r="J56" s="141"/>
    </row>
    <row r="57" spans="2:11" ht="39" customHeight="1" x14ac:dyDescent="0.2">
      <c r="B57" s="621"/>
      <c r="C57" s="954" t="s">
        <v>449</v>
      </c>
      <c r="D57" s="954"/>
      <c r="E57" s="954"/>
      <c r="F57" s="954"/>
      <c r="G57" s="954"/>
      <c r="H57" s="954"/>
      <c r="I57" s="954"/>
      <c r="J57" s="954"/>
      <c r="K57" s="952"/>
    </row>
    <row r="58" spans="2:11" ht="39" customHeight="1" x14ac:dyDescent="0.2">
      <c r="B58" s="622"/>
      <c r="C58" s="954" t="s">
        <v>450</v>
      </c>
      <c r="D58" s="954"/>
      <c r="E58" s="954"/>
      <c r="F58" s="954"/>
      <c r="G58" s="954"/>
      <c r="H58" s="954"/>
      <c r="I58" s="954"/>
      <c r="J58" s="954"/>
      <c r="K58" s="952"/>
    </row>
    <row r="59" spans="2:11" ht="15" customHeight="1" x14ac:dyDescent="0.2">
      <c r="B59" s="31"/>
      <c r="C59" s="141"/>
      <c r="D59" s="141"/>
      <c r="E59" s="141"/>
      <c r="F59" s="141"/>
      <c r="G59" s="141"/>
      <c r="H59" s="141"/>
      <c r="I59" s="141"/>
      <c r="J59" s="141"/>
    </row>
    <row r="60" spans="2:11" ht="15.75" customHeight="1" x14ac:dyDescent="0.2">
      <c r="B60" s="620" t="s">
        <v>184</v>
      </c>
      <c r="C60" s="141"/>
      <c r="D60" s="141"/>
      <c r="E60" s="141"/>
      <c r="F60" s="141"/>
      <c r="G60" s="141"/>
      <c r="H60" s="141"/>
      <c r="I60" s="141"/>
      <c r="J60" s="141"/>
    </row>
    <row r="61" spans="2:11" ht="15" customHeight="1" x14ac:dyDescent="0.2">
      <c r="B61" s="31" t="s">
        <v>451</v>
      </c>
      <c r="C61" s="141"/>
      <c r="D61" s="141"/>
      <c r="E61" s="141"/>
      <c r="F61" s="141"/>
      <c r="G61" s="141"/>
      <c r="H61" s="141"/>
      <c r="I61" s="141"/>
      <c r="J61" s="141"/>
    </row>
    <row r="62" spans="2:11" ht="39" customHeight="1" x14ac:dyDescent="0.2">
      <c r="B62" s="621"/>
      <c r="C62" s="954" t="s">
        <v>452</v>
      </c>
      <c r="D62" s="954"/>
      <c r="E62" s="954"/>
      <c r="F62" s="954"/>
      <c r="G62" s="954"/>
      <c r="H62" s="954"/>
      <c r="I62" s="954"/>
      <c r="J62" s="954"/>
      <c r="K62" s="952"/>
    </row>
    <row r="63" spans="2:11" ht="39" customHeight="1" x14ac:dyDescent="0.2">
      <c r="B63" s="622"/>
      <c r="C63" s="954" t="s">
        <v>453</v>
      </c>
      <c r="D63" s="954"/>
      <c r="E63" s="954"/>
      <c r="F63" s="954"/>
      <c r="G63" s="954"/>
      <c r="H63" s="954"/>
      <c r="I63" s="954"/>
      <c r="J63" s="954"/>
      <c r="K63" s="952"/>
    </row>
    <row r="64" spans="2:11" x14ac:dyDescent="0.2">
      <c r="B64" s="31"/>
      <c r="C64" s="141"/>
      <c r="D64" s="141"/>
      <c r="E64" s="141"/>
      <c r="F64" s="141"/>
      <c r="G64" s="141"/>
      <c r="H64" s="141"/>
      <c r="I64" s="141"/>
      <c r="J64" s="141"/>
    </row>
    <row r="65" spans="2:11" ht="15.75" x14ac:dyDescent="0.2">
      <c r="B65" s="620" t="s">
        <v>387</v>
      </c>
      <c r="C65" s="141"/>
      <c r="D65" s="141"/>
      <c r="E65" s="141"/>
      <c r="F65" s="141"/>
      <c r="G65" s="141"/>
      <c r="H65" s="141"/>
      <c r="I65" s="141"/>
      <c r="J65" s="141"/>
    </row>
    <row r="66" spans="2:11" x14ac:dyDescent="0.2">
      <c r="B66" s="31" t="s">
        <v>476</v>
      </c>
      <c r="C66" s="141"/>
      <c r="D66" s="141"/>
      <c r="E66" s="141"/>
      <c r="F66" s="141"/>
      <c r="G66" s="141"/>
      <c r="H66" s="141"/>
      <c r="I66" s="141"/>
      <c r="J66" s="141"/>
    </row>
    <row r="67" spans="2:11" ht="39" customHeight="1" x14ac:dyDescent="0.2">
      <c r="B67" s="621"/>
      <c r="C67" s="955" t="s">
        <v>477</v>
      </c>
      <c r="D67" s="955"/>
      <c r="E67" s="955"/>
      <c r="F67" s="955"/>
      <c r="G67" s="955"/>
      <c r="H67" s="955"/>
      <c r="I67" s="955"/>
      <c r="J67" s="955"/>
      <c r="K67" s="956"/>
    </row>
    <row r="68" spans="2:11" ht="39" customHeight="1" x14ac:dyDescent="0.2">
      <c r="B68" s="622"/>
      <c r="C68" s="955" t="s">
        <v>478</v>
      </c>
      <c r="D68" s="955"/>
      <c r="E68" s="955"/>
      <c r="F68" s="955"/>
      <c r="G68" s="955"/>
      <c r="H68" s="955"/>
      <c r="I68" s="955"/>
      <c r="J68" s="955"/>
      <c r="K68" s="956"/>
    </row>
    <row r="69" spans="2:11" ht="15.75" x14ac:dyDescent="0.2">
      <c r="B69" s="620"/>
      <c r="C69" s="141"/>
      <c r="D69" s="141"/>
      <c r="E69" s="141"/>
      <c r="F69" s="141"/>
      <c r="G69" s="141"/>
      <c r="H69" s="141"/>
      <c r="I69" s="141"/>
      <c r="J69" s="141"/>
    </row>
    <row r="70" spans="2:11" ht="15.75" x14ac:dyDescent="0.2">
      <c r="B70" s="619" t="s">
        <v>454</v>
      </c>
      <c r="C70" s="141"/>
      <c r="D70" s="141"/>
      <c r="E70" s="141"/>
      <c r="F70" s="141"/>
      <c r="G70" s="141"/>
      <c r="H70" s="141"/>
      <c r="I70" s="141"/>
      <c r="J70" s="141"/>
    </row>
    <row r="71" spans="2:11" ht="15.75" x14ac:dyDescent="0.2">
      <c r="B71" s="620" t="s">
        <v>455</v>
      </c>
      <c r="C71" s="141"/>
      <c r="D71" s="141"/>
      <c r="E71" s="141"/>
      <c r="F71" s="141"/>
      <c r="G71" s="141"/>
      <c r="H71" s="141"/>
      <c r="I71" s="141"/>
      <c r="J71" s="141"/>
    </row>
    <row r="72" spans="2:11" x14ac:dyDescent="0.2">
      <c r="B72" s="31" t="s">
        <v>456</v>
      </c>
      <c r="C72" s="141"/>
      <c r="D72" s="141"/>
      <c r="E72" s="141"/>
      <c r="F72" s="141"/>
      <c r="G72" s="141"/>
      <c r="H72" s="141"/>
      <c r="I72" s="141"/>
      <c r="J72" s="141"/>
    </row>
    <row r="73" spans="2:11" ht="39" customHeight="1" x14ac:dyDescent="0.2">
      <c r="B73" s="621"/>
      <c r="C73" s="954" t="s">
        <v>457</v>
      </c>
      <c r="D73" s="954"/>
      <c r="E73" s="954"/>
      <c r="F73" s="954"/>
      <c r="G73" s="954"/>
      <c r="H73" s="954"/>
      <c r="I73" s="954"/>
      <c r="J73" s="954"/>
      <c r="K73" s="952"/>
    </row>
    <row r="74" spans="2:11" ht="39" customHeight="1" x14ac:dyDescent="0.2">
      <c r="B74" s="622"/>
      <c r="C74" s="954" t="s">
        <v>458</v>
      </c>
      <c r="D74" s="954"/>
      <c r="E74" s="954"/>
      <c r="F74" s="954"/>
      <c r="G74" s="954"/>
      <c r="H74" s="954"/>
      <c r="I74" s="954"/>
      <c r="J74" s="954"/>
      <c r="K74" s="952"/>
    </row>
    <row r="75" spans="2:11" ht="15.75" x14ac:dyDescent="0.2">
      <c r="B75" s="620"/>
      <c r="C75" s="141"/>
      <c r="D75" s="141"/>
      <c r="E75" s="141"/>
      <c r="F75" s="141"/>
      <c r="G75" s="141"/>
      <c r="H75" s="141"/>
      <c r="I75" s="141"/>
      <c r="J75" s="141"/>
    </row>
    <row r="76" spans="2:11" ht="15.75" x14ac:dyDescent="0.2">
      <c r="B76" s="620" t="s">
        <v>459</v>
      </c>
      <c r="C76" s="141"/>
      <c r="D76" s="141"/>
      <c r="E76" s="141"/>
      <c r="F76" s="141"/>
      <c r="G76" s="141"/>
      <c r="H76" s="141"/>
      <c r="I76" s="141"/>
      <c r="J76" s="141"/>
    </row>
    <row r="77" spans="2:11" x14ac:dyDescent="0.2">
      <c r="B77" s="623" t="s">
        <v>460</v>
      </c>
      <c r="C77" s="141"/>
      <c r="D77" s="141"/>
      <c r="E77" s="141"/>
      <c r="F77" s="141"/>
      <c r="G77" s="141"/>
      <c r="H77" s="141"/>
      <c r="I77" s="141"/>
      <c r="J77" s="141"/>
    </row>
    <row r="78" spans="2:11" ht="39" customHeight="1" x14ac:dyDescent="0.2">
      <c r="B78" s="621"/>
      <c r="C78" s="954" t="s">
        <v>461</v>
      </c>
      <c r="D78" s="954"/>
      <c r="E78" s="954"/>
      <c r="F78" s="954"/>
      <c r="G78" s="954"/>
      <c r="H78" s="954"/>
      <c r="I78" s="954"/>
      <c r="J78" s="954"/>
      <c r="K78" s="952"/>
    </row>
    <row r="79" spans="2:11" ht="39" customHeight="1" x14ac:dyDescent="0.2">
      <c r="B79" s="622"/>
      <c r="C79" s="954" t="s">
        <v>462</v>
      </c>
      <c r="D79" s="954"/>
      <c r="E79" s="954"/>
      <c r="F79" s="954"/>
      <c r="G79" s="954"/>
      <c r="H79" s="954"/>
      <c r="I79" s="954"/>
      <c r="J79" s="954"/>
      <c r="K79" s="952"/>
    </row>
    <row r="80" spans="2:11" x14ac:dyDescent="0.2">
      <c r="B80" s="31"/>
      <c r="C80" s="141"/>
      <c r="D80" s="141"/>
      <c r="E80" s="141"/>
      <c r="F80" s="141"/>
      <c r="G80" s="141"/>
      <c r="H80" s="141"/>
      <c r="I80" s="141"/>
      <c r="J80" s="141"/>
    </row>
    <row r="81" spans="2:11" ht="15.75" x14ac:dyDescent="0.2">
      <c r="B81" s="620" t="s">
        <v>463</v>
      </c>
      <c r="C81" s="141"/>
      <c r="D81" s="141"/>
      <c r="E81" s="141"/>
      <c r="F81" s="141"/>
      <c r="G81" s="141"/>
      <c r="H81" s="141"/>
      <c r="I81" s="141"/>
      <c r="J81" s="141"/>
    </row>
    <row r="82" spans="2:11" x14ac:dyDescent="0.2">
      <c r="B82" s="31" t="s">
        <v>464</v>
      </c>
      <c r="C82" s="141"/>
      <c r="D82" s="141"/>
      <c r="E82" s="141"/>
      <c r="F82" s="141"/>
      <c r="G82" s="141"/>
      <c r="H82" s="141"/>
      <c r="I82" s="141"/>
      <c r="J82" s="141"/>
    </row>
    <row r="83" spans="2:11" ht="39" customHeight="1" x14ac:dyDescent="0.2">
      <c r="B83" s="621"/>
      <c r="C83" s="954" t="s">
        <v>465</v>
      </c>
      <c r="D83" s="954"/>
      <c r="E83" s="954"/>
      <c r="F83" s="954"/>
      <c r="G83" s="954"/>
      <c r="H83" s="954"/>
      <c r="I83" s="954"/>
      <c r="J83" s="954"/>
      <c r="K83" s="952"/>
    </row>
    <row r="84" spans="2:11" ht="39" customHeight="1" x14ac:dyDescent="0.2">
      <c r="B84" s="622"/>
      <c r="C84" s="954" t="s">
        <v>466</v>
      </c>
      <c r="D84" s="954"/>
      <c r="E84" s="954"/>
      <c r="F84" s="954"/>
      <c r="G84" s="954"/>
      <c r="H84" s="954"/>
      <c r="I84" s="954"/>
      <c r="J84" s="954"/>
      <c r="K84" s="952"/>
    </row>
    <row r="85" spans="2:11" x14ac:dyDescent="0.2">
      <c r="B85" s="31"/>
      <c r="C85" s="141"/>
      <c r="D85" s="141"/>
      <c r="E85" s="141"/>
      <c r="F85" s="141"/>
      <c r="G85" s="141"/>
      <c r="H85" s="141"/>
      <c r="I85" s="141"/>
      <c r="J85" s="141"/>
    </row>
    <row r="86" spans="2:11" ht="15.75" x14ac:dyDescent="0.2">
      <c r="B86" s="620" t="s">
        <v>189</v>
      </c>
      <c r="C86" s="141"/>
      <c r="D86" s="141"/>
      <c r="E86" s="141"/>
      <c r="F86" s="141"/>
      <c r="G86" s="141"/>
      <c r="H86" s="141"/>
      <c r="I86" s="141"/>
      <c r="J86" s="141"/>
    </row>
    <row r="87" spans="2:11" ht="39" customHeight="1" x14ac:dyDescent="0.2">
      <c r="B87" s="621"/>
      <c r="C87" s="954" t="s">
        <v>467</v>
      </c>
      <c r="D87" s="954"/>
      <c r="E87" s="954"/>
      <c r="F87" s="954"/>
      <c r="G87" s="954"/>
      <c r="H87" s="954"/>
      <c r="I87" s="954"/>
      <c r="J87" s="954"/>
      <c r="K87" s="952"/>
    </row>
    <row r="88" spans="2:11" ht="39" customHeight="1" x14ac:dyDescent="0.2">
      <c r="B88" s="622"/>
      <c r="C88" s="954" t="s">
        <v>468</v>
      </c>
      <c r="D88" s="954"/>
      <c r="E88" s="954"/>
      <c r="F88" s="954"/>
      <c r="G88" s="954"/>
      <c r="H88" s="954"/>
      <c r="I88" s="954"/>
      <c r="J88" s="954"/>
      <c r="K88" s="952"/>
    </row>
    <row r="89" spans="2:11" ht="15.75" x14ac:dyDescent="0.2">
      <c r="B89" s="620"/>
      <c r="C89" s="141"/>
      <c r="D89" s="141"/>
      <c r="E89" s="141"/>
      <c r="F89" s="141"/>
      <c r="G89" s="141"/>
      <c r="H89" s="141"/>
      <c r="I89" s="141"/>
      <c r="J89" s="141"/>
    </row>
    <row r="90" spans="2:11" ht="15.75" x14ac:dyDescent="0.2">
      <c r="B90" s="620" t="s">
        <v>469</v>
      </c>
      <c r="C90" s="141"/>
      <c r="D90" s="141"/>
      <c r="E90" s="141"/>
      <c r="F90" s="141"/>
      <c r="G90" s="141"/>
      <c r="H90" s="141"/>
      <c r="I90" s="141"/>
      <c r="J90" s="141"/>
    </row>
    <row r="91" spans="2:11" ht="39" customHeight="1" x14ac:dyDescent="0.2">
      <c r="B91" s="621"/>
      <c r="C91" s="954" t="s">
        <v>470</v>
      </c>
      <c r="D91" s="954"/>
      <c r="E91" s="954"/>
      <c r="F91" s="954"/>
      <c r="G91" s="954"/>
      <c r="H91" s="954"/>
      <c r="I91" s="954"/>
      <c r="J91" s="954"/>
      <c r="K91" s="952"/>
    </row>
    <row r="92" spans="2:11" ht="39" customHeight="1" x14ac:dyDescent="0.2">
      <c r="B92" s="622"/>
      <c r="C92" s="954" t="s">
        <v>467</v>
      </c>
      <c r="D92" s="954"/>
      <c r="E92" s="954"/>
      <c r="F92" s="954"/>
      <c r="G92" s="954"/>
      <c r="H92" s="954"/>
      <c r="I92" s="954"/>
      <c r="J92" s="954"/>
      <c r="K92" s="952"/>
    </row>
    <row r="93" spans="2:11" ht="15.75" x14ac:dyDescent="0.2">
      <c r="B93" s="620"/>
      <c r="C93" s="141"/>
      <c r="D93" s="141"/>
      <c r="E93" s="141"/>
      <c r="F93" s="141"/>
      <c r="G93" s="141"/>
      <c r="H93" s="141"/>
      <c r="I93" s="141"/>
      <c r="J93" s="141"/>
    </row>
    <row r="94" spans="2:11" ht="15.75" x14ac:dyDescent="0.2">
      <c r="B94" s="620" t="s">
        <v>191</v>
      </c>
      <c r="C94" s="141"/>
      <c r="D94" s="141"/>
      <c r="E94" s="141"/>
      <c r="F94" s="141"/>
      <c r="G94" s="141"/>
      <c r="H94" s="141"/>
      <c r="I94" s="141"/>
      <c r="J94" s="141"/>
    </row>
    <row r="95" spans="2:11" ht="39" customHeight="1" x14ac:dyDescent="0.2">
      <c r="B95" s="621"/>
      <c r="C95" s="952" t="s">
        <v>471</v>
      </c>
      <c r="D95" s="953"/>
      <c r="E95" s="953"/>
      <c r="F95" s="953"/>
      <c r="G95" s="953"/>
      <c r="H95" s="953"/>
      <c r="I95" s="953"/>
      <c r="J95" s="953"/>
      <c r="K95" s="953"/>
    </row>
    <row r="96" spans="2:11" ht="39" customHeight="1" x14ac:dyDescent="0.2">
      <c r="B96" s="622"/>
      <c r="C96" s="954" t="s">
        <v>472</v>
      </c>
      <c r="D96" s="954"/>
      <c r="E96" s="954"/>
      <c r="F96" s="954"/>
      <c r="G96" s="954"/>
      <c r="H96" s="954"/>
      <c r="I96" s="954"/>
      <c r="J96" s="954"/>
      <c r="K96" s="952"/>
    </row>
    <row r="97" spans="2:11" ht="15.75" x14ac:dyDescent="0.2">
      <c r="B97" s="620"/>
      <c r="C97" s="141"/>
      <c r="D97" s="141"/>
      <c r="E97" s="141"/>
      <c r="F97" s="141"/>
      <c r="G97" s="141"/>
      <c r="H97" s="141"/>
      <c r="I97" s="141"/>
      <c r="J97" s="141"/>
    </row>
    <row r="98" spans="2:11" ht="15.75" x14ac:dyDescent="0.2">
      <c r="B98" s="620" t="s">
        <v>192</v>
      </c>
      <c r="C98" s="141"/>
      <c r="D98" s="141"/>
      <c r="E98" s="141"/>
      <c r="F98" s="141"/>
      <c r="G98" s="141"/>
      <c r="H98" s="141"/>
      <c r="I98" s="141"/>
      <c r="J98" s="141"/>
    </row>
    <row r="99" spans="2:11" ht="39" customHeight="1" x14ac:dyDescent="0.2">
      <c r="B99" s="621"/>
      <c r="C99" s="954" t="s">
        <v>473</v>
      </c>
      <c r="D99" s="954"/>
      <c r="E99" s="954"/>
      <c r="F99" s="954"/>
      <c r="G99" s="954"/>
      <c r="H99" s="954"/>
      <c r="I99" s="954"/>
      <c r="J99" s="954"/>
      <c r="K99" s="952"/>
    </row>
    <row r="100" spans="2:11" ht="39" customHeight="1" x14ac:dyDescent="0.2">
      <c r="B100" s="622"/>
      <c r="C100" s="954" t="s">
        <v>474</v>
      </c>
      <c r="D100" s="954"/>
      <c r="E100" s="954"/>
      <c r="F100" s="954"/>
      <c r="G100" s="954"/>
      <c r="H100" s="954"/>
      <c r="I100" s="954"/>
      <c r="J100" s="954"/>
      <c r="K100" s="952"/>
    </row>
    <row r="101" spans="2:11" ht="15.75" x14ac:dyDescent="0.2">
      <c r="B101" s="620"/>
      <c r="C101" s="141"/>
      <c r="D101" s="141"/>
      <c r="E101" s="141"/>
      <c r="F101" s="141"/>
      <c r="G101" s="141"/>
      <c r="H101" s="141"/>
      <c r="I101" s="141"/>
      <c r="J101" s="141"/>
    </row>
    <row r="102" spans="2:11" x14ac:dyDescent="0.2">
      <c r="C102" s="141"/>
      <c r="D102" s="141"/>
      <c r="E102" s="141"/>
      <c r="F102" s="141"/>
      <c r="G102" s="141"/>
      <c r="H102" s="141"/>
      <c r="I102" s="141"/>
      <c r="J102" s="141"/>
    </row>
    <row r="103" spans="2:11" x14ac:dyDescent="0.2">
      <c r="C103" s="141"/>
      <c r="D103" s="141"/>
      <c r="E103" s="141"/>
      <c r="F103" s="141"/>
      <c r="G103" s="141"/>
      <c r="H103" s="141"/>
      <c r="I103" s="141"/>
      <c r="J103" s="141"/>
    </row>
  </sheetData>
  <sheetProtection password="C6D6" sheet="1" objects="1" scenarios="1"/>
  <mergeCells count="40">
    <mergeCell ref="C33:K33"/>
    <mergeCell ref="AB4:AE4"/>
    <mergeCell ref="AG4:AH4"/>
    <mergeCell ref="AI4:AL4"/>
    <mergeCell ref="AM4:AN4"/>
    <mergeCell ref="B4:F4"/>
    <mergeCell ref="G4:K4"/>
    <mergeCell ref="M4:O4"/>
    <mergeCell ref="Q4:X4"/>
    <mergeCell ref="Y4:AA4"/>
    <mergeCell ref="P4:P5"/>
    <mergeCell ref="L4:L5"/>
    <mergeCell ref="C46:K46"/>
    <mergeCell ref="C47:K47"/>
    <mergeCell ref="C41:K41"/>
    <mergeCell ref="C42:K42"/>
    <mergeCell ref="C36:K36"/>
    <mergeCell ref="C37:K37"/>
    <mergeCell ref="C62:K62"/>
    <mergeCell ref="C63:K63"/>
    <mergeCell ref="C58:K58"/>
    <mergeCell ref="C57:K57"/>
    <mergeCell ref="C52:K52"/>
    <mergeCell ref="C53:K53"/>
    <mergeCell ref="C78:K78"/>
    <mergeCell ref="C73:K73"/>
    <mergeCell ref="C74:K74"/>
    <mergeCell ref="C67:K67"/>
    <mergeCell ref="C68:K68"/>
    <mergeCell ref="C87:K87"/>
    <mergeCell ref="C88:K88"/>
    <mergeCell ref="C83:K83"/>
    <mergeCell ref="C84:K84"/>
    <mergeCell ref="C79:K79"/>
    <mergeCell ref="C95:K95"/>
    <mergeCell ref="C96:K96"/>
    <mergeCell ref="C99:K99"/>
    <mergeCell ref="C100:K100"/>
    <mergeCell ref="C91:K91"/>
    <mergeCell ref="C92:K92"/>
  </mergeCells>
  <conditionalFormatting sqref="B22:AN22">
    <cfRule type="cellIs" dxfId="28" priority="28" stopIfTrue="1" operator="greaterThan">
      <formula>2</formula>
    </cfRule>
    <cfRule type="cellIs" dxfId="27" priority="29" stopIfTrue="1" operator="greaterThan">
      <formula>1</formula>
    </cfRule>
  </conditionalFormatting>
  <conditionalFormatting sqref="B8:AN8">
    <cfRule type="cellIs" dxfId="26" priority="25" operator="greaterThan">
      <formula>1</formula>
    </cfRule>
    <cfRule type="cellIs" dxfId="25" priority="26" operator="equal">
      <formula>1</formula>
    </cfRule>
    <cfRule type="cellIs" dxfId="24" priority="27" operator="equal">
      <formula>0</formula>
    </cfRule>
  </conditionalFormatting>
  <conditionalFormatting sqref="B11:AN11">
    <cfRule type="cellIs" dxfId="23" priority="23" operator="lessThan">
      <formula>0.6</formula>
    </cfRule>
    <cfRule type="cellIs" dxfId="22" priority="24" operator="lessThan">
      <formula>0.75</formula>
    </cfRule>
  </conditionalFormatting>
  <conditionalFormatting sqref="B16:AN16">
    <cfRule type="cellIs" dxfId="21" priority="21" operator="greaterThan">
      <formula>3</formula>
    </cfRule>
    <cfRule type="cellIs" dxfId="20" priority="22" operator="greaterThan">
      <formula>0</formula>
    </cfRule>
  </conditionalFormatting>
  <conditionalFormatting sqref="B17:AN17">
    <cfRule type="cellIs" dxfId="19" priority="19" operator="lessThan">
      <formula>0.5</formula>
    </cfRule>
    <cfRule type="cellIs" dxfId="18" priority="20" operator="lessThan">
      <formula>0.8</formula>
    </cfRule>
  </conditionalFormatting>
  <conditionalFormatting sqref="B18:AN18">
    <cfRule type="cellIs" dxfId="17" priority="17" operator="lessThan">
      <formula>0.5</formula>
    </cfRule>
    <cfRule type="cellIs" dxfId="16" priority="18" operator="lessThan">
      <formula>0.666</formula>
    </cfRule>
  </conditionalFormatting>
  <conditionalFormatting sqref="B7:AN7">
    <cfRule type="cellIs" dxfId="15" priority="15" operator="greaterThan">
      <formula>3</formula>
    </cfRule>
    <cfRule type="cellIs" dxfId="14" priority="16" operator="greaterThan">
      <formula>2</formula>
    </cfRule>
  </conditionalFormatting>
  <conditionalFormatting sqref="B19:AN19">
    <cfRule type="cellIs" dxfId="13" priority="13" operator="lessThan">
      <formula>10</formula>
    </cfRule>
    <cfRule type="cellIs" dxfId="12" priority="14" operator="lessThan">
      <formula>15</formula>
    </cfRule>
  </conditionalFormatting>
  <conditionalFormatting sqref="B20:AN20">
    <cfRule type="cellIs" dxfId="11" priority="11" operator="lessThan">
      <formula>15</formula>
    </cfRule>
    <cfRule type="cellIs" dxfId="10" priority="12" operator="lessThan">
      <formula>20</formula>
    </cfRule>
  </conditionalFormatting>
  <conditionalFormatting sqref="B9:AN9">
    <cfRule type="cellIs" dxfId="9" priority="9" operator="greaterThanOrEqual">
      <formula>0.8</formula>
    </cfRule>
    <cfRule type="cellIs" dxfId="8" priority="10" operator="greaterThanOrEqual">
      <formula>0.5</formula>
    </cfRule>
  </conditionalFormatting>
  <conditionalFormatting sqref="B12:AN12">
    <cfRule type="cellIs" dxfId="7" priority="7" operator="greaterThanOrEqual">
      <formula>0.8</formula>
    </cfRule>
    <cfRule type="cellIs" dxfId="6" priority="8" operator="greaterThanOrEqual">
      <formula>0.5</formula>
    </cfRule>
  </conditionalFormatting>
  <conditionalFormatting sqref="B13:AN13">
    <cfRule type="cellIs" dxfId="5" priority="5" operator="greaterThanOrEqual">
      <formula>0.8</formula>
    </cfRule>
    <cfRule type="cellIs" dxfId="4" priority="6" operator="greaterThanOrEqual">
      <formula>0.5</formula>
    </cfRule>
  </conditionalFormatting>
  <conditionalFormatting sqref="B14:AN14">
    <cfRule type="cellIs" dxfId="3" priority="3" operator="lessThan">
      <formula>0.5</formula>
    </cfRule>
    <cfRule type="cellIs" dxfId="2" priority="4" operator="between">
      <formula>0.5</formula>
      <formula>0.75</formula>
    </cfRule>
  </conditionalFormatting>
  <conditionalFormatting sqref="B23:AN23">
    <cfRule type="cellIs" dxfId="1" priority="1" operator="greaterThan">
      <formula>2</formula>
    </cfRule>
    <cfRule type="cellIs" dxfId="0" priority="2" operator="between">
      <formula>1</formula>
      <formula>2</formula>
    </cfRule>
  </conditionalFormatting>
  <hyperlinks>
    <hyperlink ref="A2" location="Contents!A1" display="Back to contents"/>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B39"/>
  <sheetViews>
    <sheetView workbookViewId="0">
      <selection activeCell="F29" sqref="F29"/>
    </sheetView>
  </sheetViews>
  <sheetFormatPr defaultRowHeight="15" x14ac:dyDescent="0.2"/>
  <cols>
    <col min="1" max="1" width="20" customWidth="1"/>
  </cols>
  <sheetData>
    <row r="1" spans="1:2" x14ac:dyDescent="0.2">
      <c r="A1" t="s">
        <v>224</v>
      </c>
      <c r="B1" t="s">
        <v>9</v>
      </c>
    </row>
    <row r="2" spans="1:2" x14ac:dyDescent="0.2">
      <c r="A2" t="s">
        <v>226</v>
      </c>
      <c r="B2" t="s">
        <v>9</v>
      </c>
    </row>
    <row r="3" spans="1:2" x14ac:dyDescent="0.2">
      <c r="A3" t="s">
        <v>227</v>
      </c>
      <c r="B3" t="s">
        <v>9</v>
      </c>
    </row>
    <row r="4" spans="1:2" x14ac:dyDescent="0.2">
      <c r="A4" t="s">
        <v>245</v>
      </c>
      <c r="B4" t="s">
        <v>15</v>
      </c>
    </row>
    <row r="5" spans="1:2" x14ac:dyDescent="0.2">
      <c r="A5" t="s">
        <v>244</v>
      </c>
      <c r="B5" t="s">
        <v>15</v>
      </c>
    </row>
    <row r="6" spans="1:2" x14ac:dyDescent="0.2">
      <c r="A6" t="s">
        <v>249</v>
      </c>
      <c r="B6" t="s">
        <v>16</v>
      </c>
    </row>
    <row r="7" spans="1:2" x14ac:dyDescent="0.2">
      <c r="A7" t="s">
        <v>246</v>
      </c>
      <c r="B7" t="s">
        <v>16</v>
      </c>
    </row>
    <row r="8" spans="1:2" x14ac:dyDescent="0.2">
      <c r="A8" t="s">
        <v>247</v>
      </c>
      <c r="B8" t="s">
        <v>16</v>
      </c>
    </row>
    <row r="9" spans="1:2" x14ac:dyDescent="0.2">
      <c r="A9" t="s">
        <v>250</v>
      </c>
      <c r="B9" t="s">
        <v>16</v>
      </c>
    </row>
    <row r="10" spans="1:2" x14ac:dyDescent="0.2">
      <c r="A10" t="s">
        <v>222</v>
      </c>
      <c r="B10" t="s">
        <v>7</v>
      </c>
    </row>
    <row r="11" spans="1:2" x14ac:dyDescent="0.2">
      <c r="A11" t="s">
        <v>220</v>
      </c>
      <c r="B11" t="s">
        <v>7</v>
      </c>
    </row>
    <row r="12" spans="1:2" x14ac:dyDescent="0.2">
      <c r="A12" t="s">
        <v>219</v>
      </c>
      <c r="B12" t="s">
        <v>7</v>
      </c>
    </row>
    <row r="13" spans="1:2" x14ac:dyDescent="0.2">
      <c r="A13" t="s">
        <v>221</v>
      </c>
      <c r="B13" t="s">
        <v>7</v>
      </c>
    </row>
    <row r="14" spans="1:2" x14ac:dyDescent="0.2">
      <c r="A14" t="s">
        <v>223</v>
      </c>
      <c r="B14" t="s">
        <v>7</v>
      </c>
    </row>
    <row r="15" spans="1:2" x14ac:dyDescent="0.2">
      <c r="A15" t="s">
        <v>230</v>
      </c>
      <c r="B15" t="s">
        <v>11</v>
      </c>
    </row>
    <row r="16" spans="1:2" x14ac:dyDescent="0.2">
      <c r="A16" t="s">
        <v>233</v>
      </c>
      <c r="B16" t="s">
        <v>11</v>
      </c>
    </row>
    <row r="17" spans="1:2" x14ac:dyDescent="0.2">
      <c r="A17" t="s">
        <v>231</v>
      </c>
      <c r="B17" t="s">
        <v>11</v>
      </c>
    </row>
    <row r="18" spans="1:2" x14ac:dyDescent="0.2">
      <c r="A18" t="s">
        <v>235</v>
      </c>
      <c r="B18" t="s">
        <v>11</v>
      </c>
    </row>
    <row r="19" spans="1:2" x14ac:dyDescent="0.2">
      <c r="A19" t="s">
        <v>234</v>
      </c>
      <c r="B19" t="s">
        <v>11</v>
      </c>
    </row>
    <row r="20" spans="1:2" x14ac:dyDescent="0.2">
      <c r="A20" t="s">
        <v>228</v>
      </c>
      <c r="B20" t="s">
        <v>11</v>
      </c>
    </row>
    <row r="21" spans="1:2" x14ac:dyDescent="0.2">
      <c r="A21" t="s">
        <v>232</v>
      </c>
      <c r="B21" t="s">
        <v>11</v>
      </c>
    </row>
    <row r="22" spans="1:2" x14ac:dyDescent="0.2">
      <c r="A22" t="s">
        <v>229</v>
      </c>
      <c r="B22" t="s">
        <v>11</v>
      </c>
    </row>
    <row r="23" spans="1:2" x14ac:dyDescent="0.2">
      <c r="A23" t="s">
        <v>248</v>
      </c>
      <c r="B23" t="s">
        <v>17</v>
      </c>
    </row>
    <row r="24" spans="1:2" x14ac:dyDescent="0.2">
      <c r="A24" t="s">
        <v>287</v>
      </c>
      <c r="B24" t="s">
        <v>17</v>
      </c>
    </row>
    <row r="25" spans="1:2" x14ac:dyDescent="0.2">
      <c r="A25" t="s">
        <v>215</v>
      </c>
      <c r="B25" t="s">
        <v>6</v>
      </c>
    </row>
    <row r="26" spans="1:2" x14ac:dyDescent="0.2">
      <c r="A26" t="s">
        <v>218</v>
      </c>
      <c r="B26" t="s">
        <v>6</v>
      </c>
    </row>
    <row r="27" spans="1:2" x14ac:dyDescent="0.2">
      <c r="A27" t="s">
        <v>216</v>
      </c>
      <c r="B27" t="s">
        <v>6</v>
      </c>
    </row>
    <row r="28" spans="1:2" x14ac:dyDescent="0.2">
      <c r="A28" t="s">
        <v>217</v>
      </c>
      <c r="B28" t="s">
        <v>6</v>
      </c>
    </row>
    <row r="29" spans="1:2" x14ac:dyDescent="0.2">
      <c r="A29" t="s">
        <v>214</v>
      </c>
      <c r="B29" t="s">
        <v>6</v>
      </c>
    </row>
    <row r="30" spans="1:2" x14ac:dyDescent="0.2">
      <c r="A30" t="s">
        <v>243</v>
      </c>
      <c r="B30" t="s">
        <v>12</v>
      </c>
    </row>
    <row r="31" spans="1:2" x14ac:dyDescent="0.2">
      <c r="A31" t="s">
        <v>239</v>
      </c>
      <c r="B31" t="s">
        <v>12</v>
      </c>
    </row>
    <row r="32" spans="1:2" x14ac:dyDescent="0.2">
      <c r="A32" t="s">
        <v>242</v>
      </c>
      <c r="B32" t="s">
        <v>12</v>
      </c>
    </row>
    <row r="33" spans="1:2" x14ac:dyDescent="0.2">
      <c r="A33" t="s">
        <v>240</v>
      </c>
      <c r="B33" t="s">
        <v>13</v>
      </c>
    </row>
    <row r="34" spans="1:2" x14ac:dyDescent="0.2">
      <c r="A34" t="s">
        <v>237</v>
      </c>
      <c r="B34" t="s">
        <v>13</v>
      </c>
    </row>
    <row r="35" spans="1:2" x14ac:dyDescent="0.2">
      <c r="A35" t="s">
        <v>241</v>
      </c>
      <c r="B35" t="s">
        <v>13</v>
      </c>
    </row>
    <row r="36" spans="1:2" x14ac:dyDescent="0.2">
      <c r="A36" t="s">
        <v>236</v>
      </c>
      <c r="B36" t="s">
        <v>13</v>
      </c>
    </row>
    <row r="37" spans="1:2" x14ac:dyDescent="0.2">
      <c r="A37" t="s">
        <v>238</v>
      </c>
      <c r="B37" t="s">
        <v>14</v>
      </c>
    </row>
    <row r="38" spans="1:2" x14ac:dyDescent="0.2">
      <c r="A38" t="s">
        <v>225</v>
      </c>
    </row>
    <row r="39" spans="1:2" x14ac:dyDescent="0.2">
      <c r="A39" t="s">
        <v>8</v>
      </c>
    </row>
  </sheetData>
  <sortState ref="A1:A3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57"/>
  <sheetViews>
    <sheetView showGridLines="0" workbookViewId="0">
      <pane xSplit="1" ySplit="5" topLeftCell="B9" activePane="bottomRight" state="frozen"/>
      <selection pane="topRight" activeCell="B1" sqref="B1"/>
      <selection pane="bottomLeft" activeCell="A6" sqref="A6"/>
      <selection pane="bottomRight"/>
    </sheetView>
  </sheetViews>
  <sheetFormatPr defaultRowHeight="15" x14ac:dyDescent="0.2"/>
  <cols>
    <col min="1" max="1" width="26" customWidth="1"/>
    <col min="2" max="5" width="11.77734375" customWidth="1"/>
  </cols>
  <sheetData>
    <row r="1" spans="1:5" ht="15.75" x14ac:dyDescent="0.25">
      <c r="A1" s="97" t="s">
        <v>19</v>
      </c>
    </row>
    <row r="2" spans="1:5" x14ac:dyDescent="0.2">
      <c r="A2" s="9" t="s">
        <v>31</v>
      </c>
    </row>
    <row r="3" spans="1:5" ht="15.75" thickBot="1" x14ac:dyDescent="0.25">
      <c r="A3" s="2"/>
    </row>
    <row r="4" spans="1:5" ht="15.75" customHeight="1" thickBot="1" x14ac:dyDescent="0.25">
      <c r="A4" s="103" t="s">
        <v>146</v>
      </c>
      <c r="B4" s="734" t="s">
        <v>20</v>
      </c>
      <c r="C4" s="735"/>
      <c r="D4" s="736"/>
      <c r="E4" s="732" t="s">
        <v>18</v>
      </c>
    </row>
    <row r="5" spans="1:5" ht="15.75" thickBot="1" x14ac:dyDescent="0.25">
      <c r="A5" s="139" t="s">
        <v>255</v>
      </c>
      <c r="B5" s="140">
        <v>0.1</v>
      </c>
      <c r="C5" s="117">
        <v>0.2</v>
      </c>
      <c r="D5" s="118">
        <v>0.3</v>
      </c>
      <c r="E5" s="733"/>
    </row>
    <row r="6" spans="1:5" ht="15.75" x14ac:dyDescent="0.25">
      <c r="A6" s="100" t="s">
        <v>6</v>
      </c>
      <c r="B6" s="119">
        <v>1</v>
      </c>
      <c r="C6" s="120">
        <v>1</v>
      </c>
      <c r="D6" s="121">
        <v>2</v>
      </c>
      <c r="E6" s="122">
        <v>4</v>
      </c>
    </row>
    <row r="7" spans="1:5" x14ac:dyDescent="0.2">
      <c r="A7" s="114" t="s">
        <v>215</v>
      </c>
      <c r="B7" s="123"/>
      <c r="C7" s="124">
        <v>1</v>
      </c>
      <c r="D7" s="125">
        <v>1</v>
      </c>
      <c r="E7" s="126">
        <v>2</v>
      </c>
    </row>
    <row r="8" spans="1:5" x14ac:dyDescent="0.2">
      <c r="A8" s="114" t="s">
        <v>218</v>
      </c>
      <c r="B8" s="123"/>
      <c r="C8" s="124"/>
      <c r="D8" s="125"/>
      <c r="E8" s="127">
        <v>0</v>
      </c>
    </row>
    <row r="9" spans="1:5" x14ac:dyDescent="0.2">
      <c r="A9" s="114" t="s">
        <v>216</v>
      </c>
      <c r="B9" s="123"/>
      <c r="C9" s="124"/>
      <c r="D9" s="125"/>
      <c r="E9" s="127">
        <v>0</v>
      </c>
    </row>
    <row r="10" spans="1:5" x14ac:dyDescent="0.2">
      <c r="A10" s="114" t="s">
        <v>217</v>
      </c>
      <c r="B10" s="123">
        <v>1</v>
      </c>
      <c r="C10" s="124"/>
      <c r="D10" s="125">
        <v>1</v>
      </c>
      <c r="E10" s="126">
        <v>2</v>
      </c>
    </row>
    <row r="11" spans="1:5" ht="15.75" thickBot="1" x14ac:dyDescent="0.25">
      <c r="A11" s="115" t="s">
        <v>214</v>
      </c>
      <c r="B11" s="128"/>
      <c r="C11" s="129"/>
      <c r="D11" s="130"/>
      <c r="E11" s="131">
        <v>0</v>
      </c>
    </row>
    <row r="12" spans="1:5" ht="15.75" x14ac:dyDescent="0.25">
      <c r="A12" s="100" t="s">
        <v>7</v>
      </c>
      <c r="B12" s="119">
        <v>5</v>
      </c>
      <c r="C12" s="120">
        <v>4</v>
      </c>
      <c r="D12" s="121">
        <v>5</v>
      </c>
      <c r="E12" s="122">
        <v>14</v>
      </c>
    </row>
    <row r="13" spans="1:5" x14ac:dyDescent="0.2">
      <c r="A13" s="114" t="s">
        <v>222</v>
      </c>
      <c r="B13" s="123">
        <v>1</v>
      </c>
      <c r="C13" s="124">
        <v>2</v>
      </c>
      <c r="D13" s="125">
        <v>1</v>
      </c>
      <c r="E13" s="132">
        <v>4</v>
      </c>
    </row>
    <row r="14" spans="1:5" x14ac:dyDescent="0.2">
      <c r="A14" s="114" t="s">
        <v>220</v>
      </c>
      <c r="B14" s="123">
        <v>1</v>
      </c>
      <c r="C14" s="124">
        <v>1</v>
      </c>
      <c r="D14" s="125">
        <v>1</v>
      </c>
      <c r="E14" s="126">
        <v>3</v>
      </c>
    </row>
    <row r="15" spans="1:5" x14ac:dyDescent="0.2">
      <c r="A15" s="114" t="s">
        <v>219</v>
      </c>
      <c r="B15" s="123"/>
      <c r="C15" s="124"/>
      <c r="D15" s="125"/>
      <c r="E15" s="127">
        <v>0</v>
      </c>
    </row>
    <row r="16" spans="1:5" x14ac:dyDescent="0.2">
      <c r="A16" s="114" t="s">
        <v>221</v>
      </c>
      <c r="B16" s="123">
        <v>1</v>
      </c>
      <c r="C16" s="124"/>
      <c r="D16" s="125">
        <v>1</v>
      </c>
      <c r="E16" s="126">
        <v>2</v>
      </c>
    </row>
    <row r="17" spans="1:5" ht="15.75" thickBot="1" x14ac:dyDescent="0.25">
      <c r="A17" s="115" t="s">
        <v>223</v>
      </c>
      <c r="B17" s="128">
        <v>2</v>
      </c>
      <c r="C17" s="129">
        <v>1</v>
      </c>
      <c r="D17" s="130">
        <v>2</v>
      </c>
      <c r="E17" s="132">
        <v>5</v>
      </c>
    </row>
    <row r="18" spans="1:5" ht="15.75" x14ac:dyDescent="0.25">
      <c r="A18" s="100" t="s">
        <v>8</v>
      </c>
      <c r="B18" s="119">
        <v>1</v>
      </c>
      <c r="C18" s="120">
        <v>1</v>
      </c>
      <c r="D18" s="121">
        <v>3</v>
      </c>
      <c r="E18" s="122">
        <v>5</v>
      </c>
    </row>
    <row r="19" spans="1:5" ht="15.75" thickBot="1" x14ac:dyDescent="0.25">
      <c r="A19" s="115" t="s">
        <v>8</v>
      </c>
      <c r="B19" s="128">
        <v>1</v>
      </c>
      <c r="C19" s="129">
        <v>1</v>
      </c>
      <c r="D19" s="130">
        <v>3</v>
      </c>
      <c r="E19" s="133">
        <v>5</v>
      </c>
    </row>
    <row r="20" spans="1:5" ht="15.75" x14ac:dyDescent="0.25">
      <c r="A20" s="100" t="s">
        <v>9</v>
      </c>
      <c r="B20" s="119"/>
      <c r="C20" s="120"/>
      <c r="D20" s="121">
        <v>2</v>
      </c>
      <c r="E20" s="122">
        <v>2</v>
      </c>
    </row>
    <row r="21" spans="1:5" x14ac:dyDescent="0.2">
      <c r="A21" s="114" t="s">
        <v>224</v>
      </c>
      <c r="B21" s="123"/>
      <c r="C21" s="124"/>
      <c r="D21" s="125">
        <v>1</v>
      </c>
      <c r="E21" s="126">
        <v>1</v>
      </c>
    </row>
    <row r="22" spans="1:5" x14ac:dyDescent="0.2">
      <c r="A22" s="114" t="s">
        <v>226</v>
      </c>
      <c r="B22" s="123"/>
      <c r="C22" s="124"/>
      <c r="D22" s="125"/>
      <c r="E22" s="127">
        <v>0</v>
      </c>
    </row>
    <row r="23" spans="1:5" ht="15.75" thickBot="1" x14ac:dyDescent="0.25">
      <c r="A23" s="115" t="s">
        <v>227</v>
      </c>
      <c r="B23" s="128"/>
      <c r="C23" s="129"/>
      <c r="D23" s="130">
        <v>1</v>
      </c>
      <c r="E23" s="134">
        <v>1</v>
      </c>
    </row>
    <row r="24" spans="1:5" ht="15.75" x14ac:dyDescent="0.25">
      <c r="A24" s="100" t="s">
        <v>225</v>
      </c>
      <c r="B24" s="119"/>
      <c r="C24" s="120">
        <v>3</v>
      </c>
      <c r="D24" s="121">
        <v>3</v>
      </c>
      <c r="E24" s="122">
        <v>6</v>
      </c>
    </row>
    <row r="25" spans="1:5" ht="15.75" thickBot="1" x14ac:dyDescent="0.25">
      <c r="A25" s="115" t="s">
        <v>225</v>
      </c>
      <c r="B25" s="128"/>
      <c r="C25" s="129">
        <v>3</v>
      </c>
      <c r="D25" s="130">
        <v>3</v>
      </c>
      <c r="E25" s="133">
        <v>6</v>
      </c>
    </row>
    <row r="26" spans="1:5" ht="15.75" x14ac:dyDescent="0.25">
      <c r="A26" s="100" t="s">
        <v>11</v>
      </c>
      <c r="B26" s="119"/>
      <c r="C26" s="120">
        <v>1</v>
      </c>
      <c r="D26" s="121">
        <v>4</v>
      </c>
      <c r="E26" s="122">
        <v>5</v>
      </c>
    </row>
    <row r="27" spans="1:5" x14ac:dyDescent="0.2">
      <c r="A27" s="114" t="s">
        <v>230</v>
      </c>
      <c r="B27" s="123"/>
      <c r="C27" s="124">
        <v>1</v>
      </c>
      <c r="D27" s="125"/>
      <c r="E27" s="126">
        <v>1</v>
      </c>
    </row>
    <row r="28" spans="1:5" x14ac:dyDescent="0.2">
      <c r="A28" s="114" t="s">
        <v>233</v>
      </c>
      <c r="B28" s="123"/>
      <c r="C28" s="124"/>
      <c r="D28" s="125"/>
      <c r="E28" s="127">
        <v>0</v>
      </c>
    </row>
    <row r="29" spans="1:5" x14ac:dyDescent="0.2">
      <c r="A29" s="114" t="s">
        <v>231</v>
      </c>
      <c r="B29" s="123"/>
      <c r="C29" s="124"/>
      <c r="D29" s="125">
        <v>2</v>
      </c>
      <c r="E29" s="126">
        <v>2</v>
      </c>
    </row>
    <row r="30" spans="1:5" x14ac:dyDescent="0.2">
      <c r="A30" s="114" t="s">
        <v>235</v>
      </c>
      <c r="B30" s="123"/>
      <c r="C30" s="124"/>
      <c r="D30" s="125"/>
      <c r="E30" s="127">
        <v>0</v>
      </c>
    </row>
    <row r="31" spans="1:5" x14ac:dyDescent="0.2">
      <c r="A31" s="114" t="s">
        <v>234</v>
      </c>
      <c r="B31" s="123"/>
      <c r="C31" s="124"/>
      <c r="D31" s="125"/>
      <c r="E31" s="127">
        <v>0</v>
      </c>
    </row>
    <row r="32" spans="1:5" x14ac:dyDescent="0.2">
      <c r="A32" s="114" t="s">
        <v>228</v>
      </c>
      <c r="B32" s="123"/>
      <c r="C32" s="124"/>
      <c r="D32" s="125">
        <v>1</v>
      </c>
      <c r="E32" s="126">
        <v>1</v>
      </c>
    </row>
    <row r="33" spans="1:5" x14ac:dyDescent="0.2">
      <c r="A33" s="114" t="s">
        <v>232</v>
      </c>
      <c r="B33" s="123"/>
      <c r="C33" s="124"/>
      <c r="D33" s="125">
        <v>1</v>
      </c>
      <c r="E33" s="126">
        <v>1</v>
      </c>
    </row>
    <row r="34" spans="1:5" ht="15.75" thickBot="1" x14ac:dyDescent="0.25">
      <c r="A34" s="115" t="s">
        <v>229</v>
      </c>
      <c r="B34" s="128"/>
      <c r="C34" s="129"/>
      <c r="D34" s="130"/>
      <c r="E34" s="131">
        <v>0</v>
      </c>
    </row>
    <row r="35" spans="1:5" ht="15.75" x14ac:dyDescent="0.25">
      <c r="A35" s="100" t="s">
        <v>12</v>
      </c>
      <c r="B35" s="119"/>
      <c r="C35" s="120"/>
      <c r="D35" s="121"/>
      <c r="E35" s="122">
        <v>0</v>
      </c>
    </row>
    <row r="36" spans="1:5" x14ac:dyDescent="0.2">
      <c r="A36" s="114" t="s">
        <v>243</v>
      </c>
      <c r="B36" s="123"/>
      <c r="C36" s="124"/>
      <c r="D36" s="125"/>
      <c r="E36" s="127">
        <v>0</v>
      </c>
    </row>
    <row r="37" spans="1:5" x14ac:dyDescent="0.2">
      <c r="A37" s="114" t="s">
        <v>239</v>
      </c>
      <c r="B37" s="123"/>
      <c r="C37" s="124"/>
      <c r="D37" s="125"/>
      <c r="E37" s="127">
        <v>0</v>
      </c>
    </row>
    <row r="38" spans="1:5" ht="15.75" thickBot="1" x14ac:dyDescent="0.25">
      <c r="A38" s="115" t="s">
        <v>242</v>
      </c>
      <c r="B38" s="128"/>
      <c r="C38" s="129"/>
      <c r="D38" s="130"/>
      <c r="E38" s="131">
        <v>0</v>
      </c>
    </row>
    <row r="39" spans="1:5" ht="15.75" x14ac:dyDescent="0.25">
      <c r="A39" s="100" t="s">
        <v>13</v>
      </c>
      <c r="B39" s="119"/>
      <c r="C39" s="120"/>
      <c r="D39" s="121"/>
      <c r="E39" s="122">
        <v>0</v>
      </c>
    </row>
    <row r="40" spans="1:5" x14ac:dyDescent="0.2">
      <c r="A40" s="114" t="s">
        <v>240</v>
      </c>
      <c r="B40" s="123"/>
      <c r="C40" s="124"/>
      <c r="D40" s="125"/>
      <c r="E40" s="127">
        <v>0</v>
      </c>
    </row>
    <row r="41" spans="1:5" x14ac:dyDescent="0.2">
      <c r="A41" s="114" t="s">
        <v>237</v>
      </c>
      <c r="B41" s="123"/>
      <c r="C41" s="124"/>
      <c r="D41" s="125"/>
      <c r="E41" s="127">
        <v>0</v>
      </c>
    </row>
    <row r="42" spans="1:5" x14ac:dyDescent="0.2">
      <c r="A42" s="114" t="s">
        <v>241</v>
      </c>
      <c r="B42" s="123"/>
      <c r="C42" s="124"/>
      <c r="D42" s="125"/>
      <c r="E42" s="127">
        <v>0</v>
      </c>
    </row>
    <row r="43" spans="1:5" ht="15.75" thickBot="1" x14ac:dyDescent="0.25">
      <c r="A43" s="115" t="s">
        <v>236</v>
      </c>
      <c r="B43" s="128"/>
      <c r="C43" s="129"/>
      <c r="D43" s="130"/>
      <c r="E43" s="131">
        <v>0</v>
      </c>
    </row>
    <row r="44" spans="1:5" ht="15.75" x14ac:dyDescent="0.25">
      <c r="A44" s="100" t="s">
        <v>14</v>
      </c>
      <c r="B44" s="119"/>
      <c r="C44" s="120"/>
      <c r="D44" s="121"/>
      <c r="E44" s="122">
        <v>0</v>
      </c>
    </row>
    <row r="45" spans="1:5" ht="15.75" thickBot="1" x14ac:dyDescent="0.25">
      <c r="A45" s="115" t="s">
        <v>238</v>
      </c>
      <c r="B45" s="128"/>
      <c r="C45" s="129"/>
      <c r="D45" s="130"/>
      <c r="E45" s="131">
        <v>0</v>
      </c>
    </row>
    <row r="46" spans="1:5" ht="15.75" x14ac:dyDescent="0.25">
      <c r="A46" s="100" t="s">
        <v>15</v>
      </c>
      <c r="B46" s="119"/>
      <c r="C46" s="120"/>
      <c r="D46" s="121"/>
      <c r="E46" s="122">
        <v>0</v>
      </c>
    </row>
    <row r="47" spans="1:5" x14ac:dyDescent="0.2">
      <c r="A47" s="114" t="s">
        <v>245</v>
      </c>
      <c r="B47" s="123"/>
      <c r="C47" s="124"/>
      <c r="D47" s="125"/>
      <c r="E47" s="127">
        <v>0</v>
      </c>
    </row>
    <row r="48" spans="1:5" ht="15.75" thickBot="1" x14ac:dyDescent="0.25">
      <c r="A48" s="115" t="s">
        <v>244</v>
      </c>
      <c r="B48" s="128"/>
      <c r="C48" s="129"/>
      <c r="D48" s="130"/>
      <c r="E48" s="131">
        <v>0</v>
      </c>
    </row>
    <row r="49" spans="1:5" ht="15.75" x14ac:dyDescent="0.25">
      <c r="A49" s="100" t="s">
        <v>16</v>
      </c>
      <c r="B49" s="119">
        <v>1</v>
      </c>
      <c r="C49" s="120"/>
      <c r="D49" s="121">
        <v>4</v>
      </c>
      <c r="E49" s="122">
        <v>5</v>
      </c>
    </row>
    <row r="50" spans="1:5" x14ac:dyDescent="0.2">
      <c r="A50" s="114" t="s">
        <v>249</v>
      </c>
      <c r="B50" s="123"/>
      <c r="C50" s="124"/>
      <c r="D50" s="125">
        <v>2</v>
      </c>
      <c r="E50" s="126">
        <v>2</v>
      </c>
    </row>
    <row r="51" spans="1:5" x14ac:dyDescent="0.2">
      <c r="A51" s="114" t="s">
        <v>246</v>
      </c>
      <c r="B51" s="123">
        <v>1</v>
      </c>
      <c r="C51" s="124"/>
      <c r="D51" s="125"/>
      <c r="E51" s="126">
        <v>1</v>
      </c>
    </row>
    <row r="52" spans="1:5" x14ac:dyDescent="0.2">
      <c r="A52" s="114" t="s">
        <v>247</v>
      </c>
      <c r="B52" s="123"/>
      <c r="C52" s="124"/>
      <c r="D52" s="125">
        <v>1</v>
      </c>
      <c r="E52" s="126">
        <v>1</v>
      </c>
    </row>
    <row r="53" spans="1:5" ht="15.75" thickBot="1" x14ac:dyDescent="0.25">
      <c r="A53" s="115" t="s">
        <v>250</v>
      </c>
      <c r="B53" s="128"/>
      <c r="C53" s="129"/>
      <c r="D53" s="130">
        <v>1</v>
      </c>
      <c r="E53" s="134">
        <v>1</v>
      </c>
    </row>
    <row r="54" spans="1:5" ht="15.75" x14ac:dyDescent="0.25">
      <c r="A54" s="100" t="s">
        <v>17</v>
      </c>
      <c r="B54" s="119"/>
      <c r="C54" s="120"/>
      <c r="D54" s="121">
        <v>1</v>
      </c>
      <c r="E54" s="122">
        <v>1</v>
      </c>
    </row>
    <row r="55" spans="1:5" x14ac:dyDescent="0.2">
      <c r="A55" s="114" t="s">
        <v>248</v>
      </c>
      <c r="B55" s="123"/>
      <c r="C55" s="124"/>
      <c r="D55" s="125"/>
      <c r="E55" s="127">
        <v>0</v>
      </c>
    </row>
    <row r="56" spans="1:5" ht="15.75" thickBot="1" x14ac:dyDescent="0.25">
      <c r="A56" s="114" t="s">
        <v>256</v>
      </c>
      <c r="B56" s="128"/>
      <c r="C56" s="129"/>
      <c r="D56" s="130">
        <v>1</v>
      </c>
      <c r="E56" s="134">
        <v>1</v>
      </c>
    </row>
    <row r="57" spans="1:5" ht="16.5" thickBot="1" x14ac:dyDescent="0.3">
      <c r="A57" s="6" t="s">
        <v>18</v>
      </c>
      <c r="B57" s="135">
        <v>8</v>
      </c>
      <c r="C57" s="136">
        <v>10</v>
      </c>
      <c r="D57" s="137">
        <v>24</v>
      </c>
      <c r="E57" s="138">
        <v>42</v>
      </c>
    </row>
  </sheetData>
  <sheetProtection password="C6D6" sheet="1" objects="1" scenarios="1"/>
  <mergeCells count="2">
    <mergeCell ref="B4:D4"/>
    <mergeCell ref="E4:E5"/>
  </mergeCells>
  <hyperlinks>
    <hyperlink ref="A2" location="Contents!A1" display="Back to contents"/>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58"/>
  <sheetViews>
    <sheetView showGridLines="0" workbookViewId="0">
      <pane xSplit="1" ySplit="6" topLeftCell="B7" activePane="bottomRight" state="frozen"/>
      <selection pane="topRight" activeCell="B1" sqref="B1"/>
      <selection pane="bottomLeft" activeCell="A7" sqref="A7"/>
      <selection pane="bottomRight"/>
    </sheetView>
  </sheetViews>
  <sheetFormatPr defaultColWidth="8.88671875" defaultRowHeight="14.25" x14ac:dyDescent="0.2"/>
  <cols>
    <col min="1" max="1" width="39.88671875" style="7" customWidth="1"/>
    <col min="2" max="3" width="12.21875" style="7" customWidth="1"/>
    <col min="4" max="4" width="12.21875" style="8" customWidth="1"/>
    <col min="5" max="6" width="12.21875" style="7" customWidth="1"/>
    <col min="7" max="7" width="12.21875" style="8" customWidth="1"/>
    <col min="8" max="9" width="12.21875" style="7" customWidth="1"/>
    <col min="10" max="10" width="12.21875" style="8" customWidth="1"/>
    <col min="11" max="11" width="12.21875" style="7" customWidth="1"/>
    <col min="12" max="16384" width="8.88671875" style="7"/>
  </cols>
  <sheetData>
    <row r="1" spans="1:11" ht="15" x14ac:dyDescent="0.25">
      <c r="A1" s="97" t="s">
        <v>22</v>
      </c>
    </row>
    <row r="2" spans="1:11" x14ac:dyDescent="0.2">
      <c r="A2" s="9" t="s">
        <v>31</v>
      </c>
    </row>
    <row r="3" spans="1:11" ht="15" thickBot="1" x14ac:dyDescent="0.25"/>
    <row r="4" spans="1:11" ht="15.75" x14ac:dyDescent="0.25">
      <c r="A4" s="141"/>
      <c r="B4" s="737" t="s">
        <v>23</v>
      </c>
      <c r="C4" s="738"/>
      <c r="D4" s="739"/>
      <c r="E4" s="737" t="s">
        <v>24</v>
      </c>
      <c r="F4" s="738"/>
      <c r="G4" s="739"/>
      <c r="H4" s="737" t="s">
        <v>25</v>
      </c>
      <c r="I4" s="738"/>
      <c r="J4" s="739"/>
      <c r="K4" s="168" t="s">
        <v>26</v>
      </c>
    </row>
    <row r="5" spans="1:11" ht="59.25" customHeight="1" x14ac:dyDescent="0.25">
      <c r="A5" s="151" t="s">
        <v>146</v>
      </c>
      <c r="B5" s="742" t="s">
        <v>27</v>
      </c>
      <c r="C5" s="744" t="s">
        <v>28</v>
      </c>
      <c r="D5" s="740" t="s">
        <v>29</v>
      </c>
      <c r="E5" s="742" t="s">
        <v>27</v>
      </c>
      <c r="F5" s="744" t="s">
        <v>28</v>
      </c>
      <c r="G5" s="740" t="s">
        <v>258</v>
      </c>
      <c r="H5" s="742" t="s">
        <v>27</v>
      </c>
      <c r="I5" s="744" t="s">
        <v>28</v>
      </c>
      <c r="J5" s="740" t="s">
        <v>259</v>
      </c>
      <c r="K5" s="746" t="s">
        <v>260</v>
      </c>
    </row>
    <row r="6" spans="1:11" ht="15" customHeight="1" thickBot="1" x14ac:dyDescent="0.25">
      <c r="A6" s="152" t="s">
        <v>261</v>
      </c>
      <c r="B6" s="743"/>
      <c r="C6" s="745"/>
      <c r="D6" s="741"/>
      <c r="E6" s="743"/>
      <c r="F6" s="745"/>
      <c r="G6" s="741"/>
      <c r="H6" s="743"/>
      <c r="I6" s="745"/>
      <c r="J6" s="741"/>
      <c r="K6" s="747"/>
    </row>
    <row r="7" spans="1:11" ht="15" x14ac:dyDescent="0.25">
      <c r="A7" s="153" t="s">
        <v>6</v>
      </c>
      <c r="B7" s="158">
        <v>3319</v>
      </c>
      <c r="C7" s="142">
        <v>474</v>
      </c>
      <c r="D7" s="159">
        <v>0.14281410063272071</v>
      </c>
      <c r="E7" s="158">
        <v>4678</v>
      </c>
      <c r="F7" s="142">
        <v>490</v>
      </c>
      <c r="G7" s="159">
        <v>0.10474561778537837</v>
      </c>
      <c r="H7" s="158">
        <v>4235</v>
      </c>
      <c r="I7" s="142">
        <v>424</v>
      </c>
      <c r="J7" s="159">
        <v>0.10011806375442739</v>
      </c>
      <c r="K7" s="169">
        <v>0.11347285807717462</v>
      </c>
    </row>
    <row r="8" spans="1:11" x14ac:dyDescent="0.2">
      <c r="A8" s="154" t="s">
        <v>215</v>
      </c>
      <c r="B8" s="160">
        <v>719</v>
      </c>
      <c r="C8" s="143">
        <v>258</v>
      </c>
      <c r="D8" s="161">
        <v>0.35883171070931852</v>
      </c>
      <c r="E8" s="160">
        <v>881</v>
      </c>
      <c r="F8" s="143">
        <v>247</v>
      </c>
      <c r="G8" s="161">
        <v>0.28036322360953464</v>
      </c>
      <c r="H8" s="160">
        <v>740</v>
      </c>
      <c r="I8" s="143">
        <v>213</v>
      </c>
      <c r="J8" s="161">
        <v>0.28783783783783784</v>
      </c>
      <c r="K8" s="170">
        <v>0.30683760683760686</v>
      </c>
    </row>
    <row r="9" spans="1:11" x14ac:dyDescent="0.2">
      <c r="A9" s="154" t="s">
        <v>218</v>
      </c>
      <c r="B9" s="160">
        <v>748</v>
      </c>
      <c r="C9" s="143">
        <v>0</v>
      </c>
      <c r="D9" s="161">
        <v>0</v>
      </c>
      <c r="E9" s="160">
        <v>953</v>
      </c>
      <c r="F9" s="144">
        <v>0</v>
      </c>
      <c r="G9" s="161">
        <v>0</v>
      </c>
      <c r="H9" s="160">
        <v>886</v>
      </c>
      <c r="I9" s="144">
        <v>0</v>
      </c>
      <c r="J9" s="161">
        <v>0</v>
      </c>
      <c r="K9" s="170">
        <v>0</v>
      </c>
    </row>
    <row r="10" spans="1:11" x14ac:dyDescent="0.2">
      <c r="A10" s="154" t="s">
        <v>216</v>
      </c>
      <c r="B10" s="160">
        <v>413</v>
      </c>
      <c r="C10" s="143">
        <v>0</v>
      </c>
      <c r="D10" s="161">
        <v>0</v>
      </c>
      <c r="E10" s="160">
        <v>659</v>
      </c>
      <c r="F10" s="143">
        <v>0</v>
      </c>
      <c r="G10" s="161">
        <v>0</v>
      </c>
      <c r="H10" s="160">
        <v>543</v>
      </c>
      <c r="I10" s="143">
        <v>0</v>
      </c>
      <c r="J10" s="161">
        <v>0</v>
      </c>
      <c r="K10" s="170">
        <v>0</v>
      </c>
    </row>
    <row r="11" spans="1:11" x14ac:dyDescent="0.2">
      <c r="A11" s="154" t="s">
        <v>217</v>
      </c>
      <c r="B11" s="160">
        <v>781</v>
      </c>
      <c r="C11" s="143">
        <v>216</v>
      </c>
      <c r="D11" s="161">
        <v>0.27656850192061461</v>
      </c>
      <c r="E11" s="160">
        <v>1105</v>
      </c>
      <c r="F11" s="143">
        <v>243</v>
      </c>
      <c r="G11" s="161">
        <v>0.21990950226244343</v>
      </c>
      <c r="H11" s="160">
        <v>994</v>
      </c>
      <c r="I11" s="143">
        <v>211</v>
      </c>
      <c r="J11" s="161">
        <v>0.21227364185110664</v>
      </c>
      <c r="K11" s="170">
        <v>0.2326388888888889</v>
      </c>
    </row>
    <row r="12" spans="1:11" x14ac:dyDescent="0.2">
      <c r="A12" s="154" t="s">
        <v>214</v>
      </c>
      <c r="B12" s="160">
        <v>658</v>
      </c>
      <c r="C12" s="143">
        <v>0</v>
      </c>
      <c r="D12" s="161">
        <v>0</v>
      </c>
      <c r="E12" s="160">
        <v>1080</v>
      </c>
      <c r="F12" s="144">
        <v>0</v>
      </c>
      <c r="G12" s="161">
        <v>0</v>
      </c>
      <c r="H12" s="160">
        <v>1072</v>
      </c>
      <c r="I12" s="144">
        <v>0</v>
      </c>
      <c r="J12" s="161">
        <v>0</v>
      </c>
      <c r="K12" s="170">
        <v>0</v>
      </c>
    </row>
    <row r="13" spans="1:11" ht="15" x14ac:dyDescent="0.25">
      <c r="A13" s="155" t="s">
        <v>7</v>
      </c>
      <c r="B13" s="162">
        <v>4128</v>
      </c>
      <c r="C13" s="146">
        <v>1875</v>
      </c>
      <c r="D13" s="163">
        <v>0.45421511627906974</v>
      </c>
      <c r="E13" s="162">
        <v>5521</v>
      </c>
      <c r="F13" s="146">
        <v>2278</v>
      </c>
      <c r="G13" s="163">
        <v>0.41260641188190544</v>
      </c>
      <c r="H13" s="162">
        <v>4557</v>
      </c>
      <c r="I13" s="146">
        <v>1629</v>
      </c>
      <c r="J13" s="163">
        <v>0.35747202106649112</v>
      </c>
      <c r="K13" s="171">
        <v>0.40701112206110096</v>
      </c>
    </row>
    <row r="14" spans="1:11" x14ac:dyDescent="0.2">
      <c r="A14" s="154" t="s">
        <v>222</v>
      </c>
      <c r="B14" s="160">
        <v>661</v>
      </c>
      <c r="C14" s="143">
        <v>538</v>
      </c>
      <c r="D14" s="161">
        <v>0.81391830559757938</v>
      </c>
      <c r="E14" s="160">
        <v>700</v>
      </c>
      <c r="F14" s="143">
        <v>574</v>
      </c>
      <c r="G14" s="161">
        <v>0.82</v>
      </c>
      <c r="H14" s="160">
        <v>537</v>
      </c>
      <c r="I14" s="143">
        <v>409</v>
      </c>
      <c r="J14" s="161">
        <v>0.76163873370577284</v>
      </c>
      <c r="K14" s="170">
        <v>0.80136986301369861</v>
      </c>
    </row>
    <row r="15" spans="1:11" x14ac:dyDescent="0.2">
      <c r="A15" s="154" t="s">
        <v>220</v>
      </c>
      <c r="B15" s="160">
        <v>710</v>
      </c>
      <c r="C15" s="143">
        <v>595</v>
      </c>
      <c r="D15" s="161">
        <v>0.8380281690140845</v>
      </c>
      <c r="E15" s="160">
        <v>832</v>
      </c>
      <c r="F15" s="143">
        <v>678</v>
      </c>
      <c r="G15" s="161">
        <v>0.81490384615384615</v>
      </c>
      <c r="H15" s="160">
        <v>565</v>
      </c>
      <c r="I15" s="143">
        <v>449</v>
      </c>
      <c r="J15" s="161">
        <v>0.79469026548672561</v>
      </c>
      <c r="K15" s="170">
        <v>0.81727574750830567</v>
      </c>
    </row>
    <row r="16" spans="1:11" x14ac:dyDescent="0.2">
      <c r="A16" s="154" t="s">
        <v>219</v>
      </c>
      <c r="B16" s="160">
        <v>845</v>
      </c>
      <c r="C16" s="143">
        <v>0</v>
      </c>
      <c r="D16" s="161">
        <v>0</v>
      </c>
      <c r="E16" s="160">
        <v>1389</v>
      </c>
      <c r="F16" s="143">
        <v>0</v>
      </c>
      <c r="G16" s="161">
        <v>0</v>
      </c>
      <c r="H16" s="160">
        <v>1476</v>
      </c>
      <c r="I16" s="143">
        <v>0</v>
      </c>
      <c r="J16" s="161">
        <v>0</v>
      </c>
      <c r="K16" s="170">
        <v>0</v>
      </c>
    </row>
    <row r="17" spans="1:11" x14ac:dyDescent="0.2">
      <c r="A17" s="154" t="s">
        <v>221</v>
      </c>
      <c r="B17" s="160">
        <v>606</v>
      </c>
      <c r="C17" s="143">
        <v>233</v>
      </c>
      <c r="D17" s="161">
        <v>0.38448844884488448</v>
      </c>
      <c r="E17" s="160">
        <v>977</v>
      </c>
      <c r="F17" s="143">
        <v>354</v>
      </c>
      <c r="G17" s="161">
        <v>0.36233367451381782</v>
      </c>
      <c r="H17" s="160">
        <v>740</v>
      </c>
      <c r="I17" s="143">
        <v>258</v>
      </c>
      <c r="J17" s="161">
        <v>0.34864864864864864</v>
      </c>
      <c r="K17" s="170">
        <v>0.36375376668101594</v>
      </c>
    </row>
    <row r="18" spans="1:11" x14ac:dyDescent="0.2">
      <c r="A18" s="154" t="s">
        <v>223</v>
      </c>
      <c r="B18" s="160">
        <v>1306</v>
      </c>
      <c r="C18" s="143">
        <v>509</v>
      </c>
      <c r="D18" s="161">
        <v>0.38973966309341501</v>
      </c>
      <c r="E18" s="160">
        <v>1623</v>
      </c>
      <c r="F18" s="143">
        <v>672</v>
      </c>
      <c r="G18" s="161">
        <v>0.41404805914972276</v>
      </c>
      <c r="H18" s="160">
        <v>1239</v>
      </c>
      <c r="I18" s="143">
        <v>513</v>
      </c>
      <c r="J18" s="161">
        <v>0.41404358353510895</v>
      </c>
      <c r="K18" s="170">
        <v>0.40642994241842612</v>
      </c>
    </row>
    <row r="19" spans="1:11" ht="15" x14ac:dyDescent="0.25">
      <c r="A19" s="155" t="s">
        <v>8</v>
      </c>
      <c r="B19" s="162">
        <v>1124</v>
      </c>
      <c r="C19" s="145">
        <v>555</v>
      </c>
      <c r="D19" s="163">
        <v>0.49377224199288255</v>
      </c>
      <c r="E19" s="162">
        <v>1507</v>
      </c>
      <c r="F19" s="147">
        <v>706</v>
      </c>
      <c r="G19" s="163">
        <v>0.46848042468480422</v>
      </c>
      <c r="H19" s="162">
        <v>1179</v>
      </c>
      <c r="I19" s="147">
        <v>549</v>
      </c>
      <c r="J19" s="163">
        <v>0.46564885496183206</v>
      </c>
      <c r="K19" s="171">
        <v>0.47506561679790027</v>
      </c>
    </row>
    <row r="20" spans="1:11" x14ac:dyDescent="0.2">
      <c r="A20" s="154" t="s">
        <v>8</v>
      </c>
      <c r="B20" s="160">
        <v>1124</v>
      </c>
      <c r="C20" s="143">
        <v>555</v>
      </c>
      <c r="D20" s="161">
        <v>0.49377224199288255</v>
      </c>
      <c r="E20" s="160">
        <v>1507</v>
      </c>
      <c r="F20" s="143">
        <v>706</v>
      </c>
      <c r="G20" s="161">
        <v>0.46848042468480422</v>
      </c>
      <c r="H20" s="160">
        <v>1179</v>
      </c>
      <c r="I20" s="143">
        <v>549</v>
      </c>
      <c r="J20" s="161">
        <v>0.46564885496183206</v>
      </c>
      <c r="K20" s="170">
        <v>0.47506561679790027</v>
      </c>
    </row>
    <row r="21" spans="1:11" ht="15" x14ac:dyDescent="0.25">
      <c r="A21" s="155" t="s">
        <v>9</v>
      </c>
      <c r="B21" s="162">
        <v>1900</v>
      </c>
      <c r="C21" s="145">
        <v>264</v>
      </c>
      <c r="D21" s="163">
        <v>0.13894736842105262</v>
      </c>
      <c r="E21" s="162">
        <v>2524</v>
      </c>
      <c r="F21" s="145">
        <v>306</v>
      </c>
      <c r="G21" s="163">
        <v>0.12123613312202852</v>
      </c>
      <c r="H21" s="162">
        <v>1981</v>
      </c>
      <c r="I21" s="145">
        <v>178</v>
      </c>
      <c r="J21" s="163">
        <v>8.9853609288238268E-2</v>
      </c>
      <c r="K21" s="171">
        <v>0.11678376268540203</v>
      </c>
    </row>
    <row r="22" spans="1:11" x14ac:dyDescent="0.2">
      <c r="A22" s="154" t="s">
        <v>224</v>
      </c>
      <c r="B22" s="160">
        <v>821</v>
      </c>
      <c r="C22" s="148">
        <v>116</v>
      </c>
      <c r="D22" s="161">
        <v>0.14129110840438489</v>
      </c>
      <c r="E22" s="160">
        <v>1114</v>
      </c>
      <c r="F22" s="148">
        <v>144</v>
      </c>
      <c r="G22" s="161">
        <v>0.12926391382405744</v>
      </c>
      <c r="H22" s="160">
        <v>886</v>
      </c>
      <c r="I22" s="148">
        <v>82</v>
      </c>
      <c r="J22" s="161">
        <v>9.2550790067720087E-2</v>
      </c>
      <c r="K22" s="170">
        <v>0.12123360510457284</v>
      </c>
    </row>
    <row r="23" spans="1:11" x14ac:dyDescent="0.2">
      <c r="A23" s="154" t="s">
        <v>226</v>
      </c>
      <c r="B23" s="160">
        <v>426</v>
      </c>
      <c r="C23" s="148">
        <v>0</v>
      </c>
      <c r="D23" s="161">
        <v>0</v>
      </c>
      <c r="E23" s="160">
        <v>579</v>
      </c>
      <c r="F23" s="144">
        <v>0</v>
      </c>
      <c r="G23" s="161">
        <v>0</v>
      </c>
      <c r="H23" s="160">
        <v>448</v>
      </c>
      <c r="I23" s="148">
        <v>0</v>
      </c>
      <c r="J23" s="161">
        <v>0</v>
      </c>
      <c r="K23" s="170">
        <v>0</v>
      </c>
    </row>
    <row r="24" spans="1:11" x14ac:dyDescent="0.2">
      <c r="A24" s="154" t="s">
        <v>227</v>
      </c>
      <c r="B24" s="160">
        <v>653</v>
      </c>
      <c r="C24" s="143">
        <v>148</v>
      </c>
      <c r="D24" s="161">
        <v>0.22664624808575803</v>
      </c>
      <c r="E24" s="160">
        <v>831</v>
      </c>
      <c r="F24" s="143">
        <v>162</v>
      </c>
      <c r="G24" s="161">
        <v>0.19494584837545126</v>
      </c>
      <c r="H24" s="160">
        <v>647</v>
      </c>
      <c r="I24" s="143">
        <v>96</v>
      </c>
      <c r="J24" s="161">
        <v>0.14837712519319937</v>
      </c>
      <c r="K24" s="170">
        <v>0.19052088221492258</v>
      </c>
    </row>
    <row r="25" spans="1:11" ht="15" x14ac:dyDescent="0.25">
      <c r="A25" s="155" t="s">
        <v>225</v>
      </c>
      <c r="B25" s="162">
        <v>996</v>
      </c>
      <c r="C25" s="146">
        <v>560</v>
      </c>
      <c r="D25" s="163">
        <v>0.56224899598393574</v>
      </c>
      <c r="E25" s="162">
        <v>1285</v>
      </c>
      <c r="F25" s="147">
        <v>778</v>
      </c>
      <c r="G25" s="163">
        <v>0.60544747081712058</v>
      </c>
      <c r="H25" s="162">
        <v>972</v>
      </c>
      <c r="I25" s="147">
        <v>570</v>
      </c>
      <c r="J25" s="163">
        <v>0.5864197530864198</v>
      </c>
      <c r="K25" s="171">
        <v>0.58653550568705815</v>
      </c>
    </row>
    <row r="26" spans="1:11" x14ac:dyDescent="0.2">
      <c r="A26" s="154" t="s">
        <v>225</v>
      </c>
      <c r="B26" s="160">
        <v>996</v>
      </c>
      <c r="C26" s="143">
        <v>560</v>
      </c>
      <c r="D26" s="161">
        <v>0.56224899598393574</v>
      </c>
      <c r="E26" s="160">
        <v>1285</v>
      </c>
      <c r="F26" s="143">
        <v>778</v>
      </c>
      <c r="G26" s="161">
        <v>0.60544747081712058</v>
      </c>
      <c r="H26" s="160">
        <v>972</v>
      </c>
      <c r="I26" s="143">
        <v>570</v>
      </c>
      <c r="J26" s="161">
        <v>0.5864197530864198</v>
      </c>
      <c r="K26" s="170">
        <v>0.58653550568705815</v>
      </c>
    </row>
    <row r="27" spans="1:11" ht="15" x14ac:dyDescent="0.25">
      <c r="A27" s="155" t="s">
        <v>11</v>
      </c>
      <c r="B27" s="162">
        <v>6420</v>
      </c>
      <c r="C27" s="146">
        <v>688</v>
      </c>
      <c r="D27" s="163">
        <v>0.10716510903426792</v>
      </c>
      <c r="E27" s="162">
        <v>8780</v>
      </c>
      <c r="F27" s="146">
        <v>881</v>
      </c>
      <c r="G27" s="163">
        <v>0.10034168564920273</v>
      </c>
      <c r="H27" s="162">
        <v>7416</v>
      </c>
      <c r="I27" s="146">
        <v>589</v>
      </c>
      <c r="J27" s="163">
        <v>7.9422869471413166E-2</v>
      </c>
      <c r="K27" s="171">
        <v>9.541917226742129E-2</v>
      </c>
    </row>
    <row r="28" spans="1:11" x14ac:dyDescent="0.2">
      <c r="A28" s="154" t="s">
        <v>230</v>
      </c>
      <c r="B28" s="160">
        <v>729</v>
      </c>
      <c r="C28" s="143">
        <v>140</v>
      </c>
      <c r="D28" s="161">
        <v>0.19204389574759945</v>
      </c>
      <c r="E28" s="160">
        <v>890</v>
      </c>
      <c r="F28" s="143">
        <v>236</v>
      </c>
      <c r="G28" s="161">
        <v>0.26516853932584272</v>
      </c>
      <c r="H28" s="160">
        <v>680</v>
      </c>
      <c r="I28" s="143">
        <v>155</v>
      </c>
      <c r="J28" s="161">
        <v>0.22794117647058823</v>
      </c>
      <c r="K28" s="170">
        <v>0.23096998695084819</v>
      </c>
    </row>
    <row r="29" spans="1:11" x14ac:dyDescent="0.2">
      <c r="A29" s="154" t="s">
        <v>233</v>
      </c>
      <c r="B29" s="160">
        <v>789</v>
      </c>
      <c r="C29" s="143">
        <v>0</v>
      </c>
      <c r="D29" s="161">
        <v>0</v>
      </c>
      <c r="E29" s="160">
        <v>1240</v>
      </c>
      <c r="F29" s="144">
        <v>0</v>
      </c>
      <c r="G29" s="161">
        <v>0</v>
      </c>
      <c r="H29" s="160">
        <v>938</v>
      </c>
      <c r="I29" s="144">
        <v>0</v>
      </c>
      <c r="J29" s="161">
        <v>0</v>
      </c>
      <c r="K29" s="170">
        <v>0</v>
      </c>
    </row>
    <row r="30" spans="1:11" x14ac:dyDescent="0.2">
      <c r="A30" s="154" t="s">
        <v>231</v>
      </c>
      <c r="B30" s="160">
        <v>1108</v>
      </c>
      <c r="C30" s="143">
        <v>288</v>
      </c>
      <c r="D30" s="161">
        <v>0.25992779783393499</v>
      </c>
      <c r="E30" s="160">
        <v>1320</v>
      </c>
      <c r="F30" s="143">
        <v>305</v>
      </c>
      <c r="G30" s="161">
        <v>0.23106060606060605</v>
      </c>
      <c r="H30" s="160">
        <v>1457</v>
      </c>
      <c r="I30" s="143">
        <v>189</v>
      </c>
      <c r="J30" s="161">
        <v>0.12971859986273165</v>
      </c>
      <c r="K30" s="170">
        <v>0.20128700128700128</v>
      </c>
    </row>
    <row r="31" spans="1:11" x14ac:dyDescent="0.2">
      <c r="A31" s="154" t="s">
        <v>235</v>
      </c>
      <c r="B31" s="160">
        <v>386</v>
      </c>
      <c r="C31" s="143">
        <v>0</v>
      </c>
      <c r="D31" s="161">
        <v>0</v>
      </c>
      <c r="E31" s="160">
        <v>652</v>
      </c>
      <c r="F31" s="143">
        <v>0</v>
      </c>
      <c r="G31" s="161">
        <v>0</v>
      </c>
      <c r="H31" s="160">
        <v>647</v>
      </c>
      <c r="I31" s="143">
        <v>0</v>
      </c>
      <c r="J31" s="161">
        <v>0</v>
      </c>
      <c r="K31" s="170">
        <v>0</v>
      </c>
    </row>
    <row r="32" spans="1:11" x14ac:dyDescent="0.2">
      <c r="A32" s="154" t="s">
        <v>234</v>
      </c>
      <c r="B32" s="160">
        <v>840</v>
      </c>
      <c r="C32" s="143">
        <v>0</v>
      </c>
      <c r="D32" s="161">
        <v>0</v>
      </c>
      <c r="E32" s="160">
        <v>1266</v>
      </c>
      <c r="F32" s="144">
        <v>0</v>
      </c>
      <c r="G32" s="161">
        <v>0</v>
      </c>
      <c r="H32" s="160">
        <v>1067</v>
      </c>
      <c r="I32" s="144">
        <v>0</v>
      </c>
      <c r="J32" s="161">
        <v>0</v>
      </c>
      <c r="K32" s="170">
        <v>0</v>
      </c>
    </row>
    <row r="33" spans="1:11" x14ac:dyDescent="0.2">
      <c r="A33" s="154" t="s">
        <v>228</v>
      </c>
      <c r="B33" s="160">
        <v>1043</v>
      </c>
      <c r="C33" s="143">
        <v>146</v>
      </c>
      <c r="D33" s="161">
        <v>0.13998082454458294</v>
      </c>
      <c r="E33" s="160">
        <v>1312</v>
      </c>
      <c r="F33" s="143">
        <v>173</v>
      </c>
      <c r="G33" s="161">
        <v>0.13185975609756098</v>
      </c>
      <c r="H33" s="160">
        <v>962</v>
      </c>
      <c r="I33" s="143">
        <v>128</v>
      </c>
      <c r="J33" s="161">
        <v>0.13305613305613306</v>
      </c>
      <c r="K33" s="170">
        <v>0.13476032559541753</v>
      </c>
    </row>
    <row r="34" spans="1:11" x14ac:dyDescent="0.2">
      <c r="A34" s="154" t="s">
        <v>232</v>
      </c>
      <c r="B34" s="160">
        <v>983</v>
      </c>
      <c r="C34" s="143">
        <v>114</v>
      </c>
      <c r="D34" s="161">
        <v>0.11597151576805696</v>
      </c>
      <c r="E34" s="160">
        <v>1205</v>
      </c>
      <c r="F34" s="143">
        <v>167</v>
      </c>
      <c r="G34" s="161">
        <v>0.13858921161825727</v>
      </c>
      <c r="H34" s="160">
        <v>927</v>
      </c>
      <c r="I34" s="143">
        <v>117</v>
      </c>
      <c r="J34" s="161">
        <v>0.12621359223300971</v>
      </c>
      <c r="K34" s="170">
        <v>0.12776886035313001</v>
      </c>
    </row>
    <row r="35" spans="1:11" x14ac:dyDescent="0.2">
      <c r="A35" s="154" t="s">
        <v>229</v>
      </c>
      <c r="B35" s="160">
        <v>542</v>
      </c>
      <c r="C35" s="143">
        <v>0</v>
      </c>
      <c r="D35" s="161">
        <v>0</v>
      </c>
      <c r="E35" s="160">
        <v>895</v>
      </c>
      <c r="F35" s="143">
        <v>0</v>
      </c>
      <c r="G35" s="161">
        <v>0</v>
      </c>
      <c r="H35" s="160">
        <v>738</v>
      </c>
      <c r="I35" s="143">
        <v>0</v>
      </c>
      <c r="J35" s="161">
        <v>0</v>
      </c>
      <c r="K35" s="170">
        <v>0</v>
      </c>
    </row>
    <row r="36" spans="1:11" ht="15" x14ac:dyDescent="0.25">
      <c r="A36" s="155" t="s">
        <v>12</v>
      </c>
      <c r="B36" s="162">
        <v>1984</v>
      </c>
      <c r="C36" s="145">
        <v>0</v>
      </c>
      <c r="D36" s="163">
        <v>0</v>
      </c>
      <c r="E36" s="162">
        <v>3065</v>
      </c>
      <c r="F36" s="147">
        <v>0</v>
      </c>
      <c r="G36" s="163">
        <v>0</v>
      </c>
      <c r="H36" s="162">
        <v>2628</v>
      </c>
      <c r="I36" s="147">
        <v>0</v>
      </c>
      <c r="J36" s="163">
        <v>0</v>
      </c>
      <c r="K36" s="171">
        <v>0</v>
      </c>
    </row>
    <row r="37" spans="1:11" x14ac:dyDescent="0.2">
      <c r="A37" s="154" t="s">
        <v>243</v>
      </c>
      <c r="B37" s="160">
        <v>757</v>
      </c>
      <c r="C37" s="148">
        <v>0</v>
      </c>
      <c r="D37" s="161">
        <v>0</v>
      </c>
      <c r="E37" s="160">
        <v>1099</v>
      </c>
      <c r="F37" s="144">
        <v>0</v>
      </c>
      <c r="G37" s="161">
        <v>0</v>
      </c>
      <c r="H37" s="160">
        <v>887</v>
      </c>
      <c r="I37" s="144">
        <v>0</v>
      </c>
      <c r="J37" s="161">
        <v>0</v>
      </c>
      <c r="K37" s="170">
        <v>0</v>
      </c>
    </row>
    <row r="38" spans="1:11" x14ac:dyDescent="0.2">
      <c r="A38" s="154" t="s">
        <v>239</v>
      </c>
      <c r="B38" s="160">
        <v>572</v>
      </c>
      <c r="C38" s="148">
        <v>0</v>
      </c>
      <c r="D38" s="161">
        <v>0</v>
      </c>
      <c r="E38" s="160">
        <v>864</v>
      </c>
      <c r="F38" s="144">
        <v>0</v>
      </c>
      <c r="G38" s="161">
        <v>0</v>
      </c>
      <c r="H38" s="160">
        <v>733</v>
      </c>
      <c r="I38" s="144">
        <v>0</v>
      </c>
      <c r="J38" s="161">
        <v>0</v>
      </c>
      <c r="K38" s="170">
        <v>0</v>
      </c>
    </row>
    <row r="39" spans="1:11" x14ac:dyDescent="0.2">
      <c r="A39" s="154" t="s">
        <v>242</v>
      </c>
      <c r="B39" s="160">
        <v>655</v>
      </c>
      <c r="C39" s="148">
        <v>0</v>
      </c>
      <c r="D39" s="161">
        <v>0</v>
      </c>
      <c r="E39" s="160">
        <v>1102</v>
      </c>
      <c r="F39" s="144">
        <v>0</v>
      </c>
      <c r="G39" s="161">
        <v>0</v>
      </c>
      <c r="H39" s="160">
        <v>1008</v>
      </c>
      <c r="I39" s="144">
        <v>0</v>
      </c>
      <c r="J39" s="161">
        <v>0</v>
      </c>
      <c r="K39" s="170">
        <v>0</v>
      </c>
    </row>
    <row r="40" spans="1:11" ht="15" x14ac:dyDescent="0.25">
      <c r="A40" s="155" t="s">
        <v>13</v>
      </c>
      <c r="B40" s="162">
        <v>3060</v>
      </c>
      <c r="C40" s="146">
        <v>0</v>
      </c>
      <c r="D40" s="163">
        <v>0</v>
      </c>
      <c r="E40" s="162">
        <v>4727</v>
      </c>
      <c r="F40" s="147">
        <v>0</v>
      </c>
      <c r="G40" s="163">
        <v>0</v>
      </c>
      <c r="H40" s="162">
        <v>4255</v>
      </c>
      <c r="I40" s="147">
        <v>0</v>
      </c>
      <c r="J40" s="163">
        <v>0</v>
      </c>
      <c r="K40" s="171">
        <v>0</v>
      </c>
    </row>
    <row r="41" spans="1:11" x14ac:dyDescent="0.2">
      <c r="A41" s="154" t="s">
        <v>240</v>
      </c>
      <c r="B41" s="160">
        <v>798</v>
      </c>
      <c r="C41" s="148">
        <v>0</v>
      </c>
      <c r="D41" s="161">
        <v>0</v>
      </c>
      <c r="E41" s="160">
        <v>1286</v>
      </c>
      <c r="F41" s="144">
        <v>0</v>
      </c>
      <c r="G41" s="161">
        <v>0</v>
      </c>
      <c r="H41" s="160">
        <v>1107</v>
      </c>
      <c r="I41" s="144">
        <v>0</v>
      </c>
      <c r="J41" s="161">
        <v>0</v>
      </c>
      <c r="K41" s="170">
        <v>0</v>
      </c>
    </row>
    <row r="42" spans="1:11" x14ac:dyDescent="0.2">
      <c r="A42" s="154" t="s">
        <v>237</v>
      </c>
      <c r="B42" s="160">
        <v>752</v>
      </c>
      <c r="C42" s="148">
        <v>0</v>
      </c>
      <c r="D42" s="161">
        <v>0</v>
      </c>
      <c r="E42" s="160">
        <v>1081</v>
      </c>
      <c r="F42" s="144">
        <v>0</v>
      </c>
      <c r="G42" s="161">
        <v>0</v>
      </c>
      <c r="H42" s="160">
        <v>971</v>
      </c>
      <c r="I42" s="144">
        <v>0</v>
      </c>
      <c r="J42" s="161">
        <v>0</v>
      </c>
      <c r="K42" s="170">
        <v>0</v>
      </c>
    </row>
    <row r="43" spans="1:11" x14ac:dyDescent="0.2">
      <c r="A43" s="154" t="s">
        <v>241</v>
      </c>
      <c r="B43" s="160">
        <v>767</v>
      </c>
      <c r="C43" s="148">
        <v>0</v>
      </c>
      <c r="D43" s="161">
        <v>0</v>
      </c>
      <c r="E43" s="160">
        <v>1244</v>
      </c>
      <c r="F43" s="144">
        <v>0</v>
      </c>
      <c r="G43" s="161">
        <v>0</v>
      </c>
      <c r="H43" s="160">
        <v>1137</v>
      </c>
      <c r="I43" s="144">
        <v>0</v>
      </c>
      <c r="J43" s="161">
        <v>0</v>
      </c>
      <c r="K43" s="170">
        <v>0</v>
      </c>
    </row>
    <row r="44" spans="1:11" x14ac:dyDescent="0.2">
      <c r="A44" s="154" t="s">
        <v>236</v>
      </c>
      <c r="B44" s="160">
        <v>743</v>
      </c>
      <c r="C44" s="148">
        <v>0</v>
      </c>
      <c r="D44" s="161">
        <v>0</v>
      </c>
      <c r="E44" s="160">
        <v>1116</v>
      </c>
      <c r="F44" s="144">
        <v>0</v>
      </c>
      <c r="G44" s="161">
        <v>0</v>
      </c>
      <c r="H44" s="160">
        <v>1040</v>
      </c>
      <c r="I44" s="144">
        <v>0</v>
      </c>
      <c r="J44" s="161">
        <v>0</v>
      </c>
      <c r="K44" s="170">
        <v>0</v>
      </c>
    </row>
    <row r="45" spans="1:11" ht="15" x14ac:dyDescent="0.25">
      <c r="A45" s="155" t="s">
        <v>14</v>
      </c>
      <c r="B45" s="162">
        <v>848</v>
      </c>
      <c r="C45" s="146">
        <v>0</v>
      </c>
      <c r="D45" s="163">
        <v>0</v>
      </c>
      <c r="E45" s="162">
        <v>1269</v>
      </c>
      <c r="F45" s="147">
        <v>0</v>
      </c>
      <c r="G45" s="163">
        <v>0</v>
      </c>
      <c r="H45" s="162">
        <v>1180</v>
      </c>
      <c r="I45" s="147">
        <v>0</v>
      </c>
      <c r="J45" s="163">
        <v>0</v>
      </c>
      <c r="K45" s="171">
        <v>0</v>
      </c>
    </row>
    <row r="46" spans="1:11" x14ac:dyDescent="0.2">
      <c r="A46" s="154" t="s">
        <v>238</v>
      </c>
      <c r="B46" s="160">
        <v>848</v>
      </c>
      <c r="C46" s="148">
        <v>0</v>
      </c>
      <c r="D46" s="161">
        <v>0</v>
      </c>
      <c r="E46" s="160">
        <v>1269</v>
      </c>
      <c r="F46" s="144">
        <v>0</v>
      </c>
      <c r="G46" s="161">
        <v>0</v>
      </c>
      <c r="H46" s="160">
        <v>1180</v>
      </c>
      <c r="I46" s="144">
        <v>0</v>
      </c>
      <c r="J46" s="161">
        <v>0</v>
      </c>
      <c r="K46" s="170">
        <v>0</v>
      </c>
    </row>
    <row r="47" spans="1:11" ht="15" x14ac:dyDescent="0.25">
      <c r="A47" s="155" t="s">
        <v>15</v>
      </c>
      <c r="B47" s="162">
        <v>1455</v>
      </c>
      <c r="C47" s="145">
        <v>0</v>
      </c>
      <c r="D47" s="163">
        <v>0</v>
      </c>
      <c r="E47" s="162">
        <v>2386</v>
      </c>
      <c r="F47" s="147">
        <v>0</v>
      </c>
      <c r="G47" s="163">
        <v>0</v>
      </c>
      <c r="H47" s="162">
        <v>2157</v>
      </c>
      <c r="I47" s="147">
        <v>0</v>
      </c>
      <c r="J47" s="163">
        <v>0</v>
      </c>
      <c r="K47" s="171">
        <v>0</v>
      </c>
    </row>
    <row r="48" spans="1:11" x14ac:dyDescent="0.2">
      <c r="A48" s="154" t="s">
        <v>245</v>
      </c>
      <c r="B48" s="160">
        <v>708</v>
      </c>
      <c r="C48" s="148">
        <v>0</v>
      </c>
      <c r="D48" s="161">
        <v>0</v>
      </c>
      <c r="E48" s="160">
        <v>1042</v>
      </c>
      <c r="F48" s="144">
        <v>0</v>
      </c>
      <c r="G48" s="161">
        <v>0</v>
      </c>
      <c r="H48" s="160">
        <v>1003</v>
      </c>
      <c r="I48" s="144">
        <v>0</v>
      </c>
      <c r="J48" s="161">
        <v>0</v>
      </c>
      <c r="K48" s="170">
        <v>0</v>
      </c>
    </row>
    <row r="49" spans="1:11" x14ac:dyDescent="0.2">
      <c r="A49" s="154" t="s">
        <v>244</v>
      </c>
      <c r="B49" s="160">
        <v>747</v>
      </c>
      <c r="C49" s="148">
        <v>0</v>
      </c>
      <c r="D49" s="161">
        <v>0</v>
      </c>
      <c r="E49" s="160">
        <v>1344</v>
      </c>
      <c r="F49" s="144">
        <v>0</v>
      </c>
      <c r="G49" s="161">
        <v>0</v>
      </c>
      <c r="H49" s="160">
        <v>1154</v>
      </c>
      <c r="I49" s="144">
        <v>0</v>
      </c>
      <c r="J49" s="161">
        <v>0</v>
      </c>
      <c r="K49" s="170">
        <v>0</v>
      </c>
    </row>
    <row r="50" spans="1:11" ht="15" x14ac:dyDescent="0.25">
      <c r="A50" s="155" t="s">
        <v>16</v>
      </c>
      <c r="B50" s="162">
        <v>4293</v>
      </c>
      <c r="C50" s="146">
        <v>597</v>
      </c>
      <c r="D50" s="163">
        <v>0.13906359189378056</v>
      </c>
      <c r="E50" s="162">
        <v>5772</v>
      </c>
      <c r="F50" s="146">
        <v>728</v>
      </c>
      <c r="G50" s="163">
        <v>0.12612612612612611</v>
      </c>
      <c r="H50" s="162">
        <v>4447</v>
      </c>
      <c r="I50" s="146">
        <v>483</v>
      </c>
      <c r="J50" s="163">
        <v>0.10861254778502361</v>
      </c>
      <c r="K50" s="171">
        <v>0.12458654906284454</v>
      </c>
    </row>
    <row r="51" spans="1:11" x14ac:dyDescent="0.2">
      <c r="A51" s="154" t="s">
        <v>249</v>
      </c>
      <c r="B51" s="160">
        <v>1295</v>
      </c>
      <c r="C51" s="143">
        <v>219</v>
      </c>
      <c r="D51" s="161">
        <v>0.1691119691119691</v>
      </c>
      <c r="E51" s="160">
        <v>1834</v>
      </c>
      <c r="F51" s="143">
        <v>271</v>
      </c>
      <c r="G51" s="161">
        <v>0.14776444929116686</v>
      </c>
      <c r="H51" s="160">
        <v>1489</v>
      </c>
      <c r="I51" s="143">
        <v>217</v>
      </c>
      <c r="J51" s="161">
        <v>0.14573539288112827</v>
      </c>
      <c r="K51" s="170">
        <v>0.15309657860545692</v>
      </c>
    </row>
    <row r="52" spans="1:11" x14ac:dyDescent="0.2">
      <c r="A52" s="154" t="s">
        <v>246</v>
      </c>
      <c r="B52" s="160">
        <v>1421</v>
      </c>
      <c r="C52" s="143">
        <v>120</v>
      </c>
      <c r="D52" s="161">
        <v>8.4447572132301196E-2</v>
      </c>
      <c r="E52" s="160">
        <v>1964</v>
      </c>
      <c r="F52" s="143">
        <v>119</v>
      </c>
      <c r="G52" s="161">
        <v>6.0590631364562116E-2</v>
      </c>
      <c r="H52" s="160">
        <v>1559</v>
      </c>
      <c r="I52" s="143">
        <v>74</v>
      </c>
      <c r="J52" s="161">
        <v>4.7466324567030149E-2</v>
      </c>
      <c r="K52" s="170">
        <v>6.3309061488673143E-2</v>
      </c>
    </row>
    <row r="53" spans="1:11" x14ac:dyDescent="0.2">
      <c r="A53" s="154" t="s">
        <v>247</v>
      </c>
      <c r="B53" s="160">
        <v>741</v>
      </c>
      <c r="C53" s="143">
        <v>118</v>
      </c>
      <c r="D53" s="161">
        <v>0.15924426450742241</v>
      </c>
      <c r="E53" s="160">
        <v>804</v>
      </c>
      <c r="F53" s="143">
        <v>173</v>
      </c>
      <c r="G53" s="161">
        <v>0.21517412935323382</v>
      </c>
      <c r="H53" s="160">
        <v>516</v>
      </c>
      <c r="I53" s="143">
        <v>71</v>
      </c>
      <c r="J53" s="161">
        <v>0.1375968992248062</v>
      </c>
      <c r="K53" s="170">
        <v>0.17564289180009704</v>
      </c>
    </row>
    <row r="54" spans="1:11" x14ac:dyDescent="0.2">
      <c r="A54" s="154" t="s">
        <v>250</v>
      </c>
      <c r="B54" s="160">
        <v>836</v>
      </c>
      <c r="C54" s="143">
        <v>140</v>
      </c>
      <c r="D54" s="161">
        <v>0.1674641148325359</v>
      </c>
      <c r="E54" s="160">
        <v>1170</v>
      </c>
      <c r="F54" s="143">
        <v>165</v>
      </c>
      <c r="G54" s="161">
        <v>0.14102564102564102</v>
      </c>
      <c r="H54" s="160">
        <v>883</v>
      </c>
      <c r="I54" s="143">
        <v>121</v>
      </c>
      <c r="J54" s="161">
        <v>0.13703284258210646</v>
      </c>
      <c r="K54" s="170">
        <v>0.14745586708203531</v>
      </c>
    </row>
    <row r="55" spans="1:11" ht="15" x14ac:dyDescent="0.25">
      <c r="A55" s="155" t="s">
        <v>17</v>
      </c>
      <c r="B55" s="162">
        <v>2071</v>
      </c>
      <c r="C55" s="145">
        <v>109</v>
      </c>
      <c r="D55" s="163">
        <v>5.2631578947368418E-2</v>
      </c>
      <c r="E55" s="162">
        <v>2671</v>
      </c>
      <c r="F55" s="147">
        <v>149</v>
      </c>
      <c r="G55" s="163">
        <v>5.5784350430550356E-2</v>
      </c>
      <c r="H55" s="162">
        <v>1872</v>
      </c>
      <c r="I55" s="147">
        <v>110</v>
      </c>
      <c r="J55" s="163">
        <v>5.876068376068376E-2</v>
      </c>
      <c r="K55" s="171">
        <v>5.5639552464469305E-2</v>
      </c>
    </row>
    <row r="56" spans="1:11" x14ac:dyDescent="0.2">
      <c r="A56" s="154" t="s">
        <v>248</v>
      </c>
      <c r="B56" s="160">
        <v>1052</v>
      </c>
      <c r="C56" s="143">
        <v>109</v>
      </c>
      <c r="D56" s="161">
        <v>0.10361216730038023</v>
      </c>
      <c r="E56" s="160">
        <v>1265</v>
      </c>
      <c r="F56" s="143">
        <v>149</v>
      </c>
      <c r="G56" s="161">
        <v>0.11778656126482213</v>
      </c>
      <c r="H56" s="160">
        <v>876</v>
      </c>
      <c r="I56" s="143">
        <v>110</v>
      </c>
      <c r="J56" s="161">
        <v>0.12557077625570776</v>
      </c>
      <c r="K56" s="170">
        <v>0.11525211399937363</v>
      </c>
    </row>
    <row r="57" spans="1:11" ht="15" thickBot="1" x14ac:dyDescent="0.25">
      <c r="A57" s="156" t="s">
        <v>262</v>
      </c>
      <c r="B57" s="164">
        <v>1019</v>
      </c>
      <c r="C57" s="149">
        <v>0</v>
      </c>
      <c r="D57" s="165">
        <v>0</v>
      </c>
      <c r="E57" s="164">
        <v>1406</v>
      </c>
      <c r="F57" s="149">
        <v>0</v>
      </c>
      <c r="G57" s="165">
        <v>0</v>
      </c>
      <c r="H57" s="164">
        <v>996</v>
      </c>
      <c r="I57" s="149">
        <v>0</v>
      </c>
      <c r="J57" s="165">
        <v>0</v>
      </c>
      <c r="K57" s="172">
        <v>0</v>
      </c>
    </row>
    <row r="58" spans="1:11" ht="15.75" thickBot="1" x14ac:dyDescent="0.3">
      <c r="A58" s="157" t="s">
        <v>18</v>
      </c>
      <c r="B58" s="166">
        <v>31598</v>
      </c>
      <c r="C58" s="150">
        <v>5122</v>
      </c>
      <c r="D58" s="167">
        <v>0.16209886701689979</v>
      </c>
      <c r="E58" s="166">
        <v>44185</v>
      </c>
      <c r="F58" s="150">
        <v>6316</v>
      </c>
      <c r="G58" s="167">
        <v>0.14294443815774585</v>
      </c>
      <c r="H58" s="166">
        <v>36879</v>
      </c>
      <c r="I58" s="150">
        <v>4532</v>
      </c>
      <c r="J58" s="167">
        <v>0.12288836465196995</v>
      </c>
      <c r="K58" s="173">
        <v>0.14175143349132804</v>
      </c>
    </row>
  </sheetData>
  <sheetProtection password="C6D6" sheet="1" objects="1" scenarios="1"/>
  <mergeCells count="13">
    <mergeCell ref="K5:K6"/>
    <mergeCell ref="B5:B6"/>
    <mergeCell ref="C5:C6"/>
    <mergeCell ref="D5:D6"/>
    <mergeCell ref="E5:E6"/>
    <mergeCell ref="F5:F6"/>
    <mergeCell ref="B4:D4"/>
    <mergeCell ref="E4:G4"/>
    <mergeCell ref="H4:J4"/>
    <mergeCell ref="G5:G6"/>
    <mergeCell ref="H5:H6"/>
    <mergeCell ref="I5:I6"/>
    <mergeCell ref="J5:J6"/>
  </mergeCells>
  <hyperlinks>
    <hyperlink ref="A2" location="Contents!A1" display="Back to contents"/>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50"/>
  <sheetViews>
    <sheetView showGridLines="0" workbookViewId="0">
      <pane xSplit="2" ySplit="11" topLeftCell="C12" activePane="bottomRight" state="frozen"/>
      <selection pane="topRight" activeCell="C1" sqref="C1"/>
      <selection pane="bottomLeft" activeCell="A10" sqref="A10"/>
      <selection pane="bottomRight"/>
    </sheetView>
  </sheetViews>
  <sheetFormatPr defaultRowHeight="14.25" x14ac:dyDescent="0.2"/>
  <cols>
    <col min="1" max="1" width="11.5546875" style="11" customWidth="1"/>
    <col min="2" max="2" width="22.6640625" style="11" customWidth="1"/>
    <col min="3" max="3" width="7.6640625" style="176" customWidth="1"/>
    <col min="4" max="5" width="7.44140625" style="176" customWidth="1"/>
    <col min="6" max="6" width="5.88671875" style="11" bestFit="1" customWidth="1"/>
    <col min="7" max="7" width="7.33203125" style="11" customWidth="1"/>
    <col min="8" max="8" width="7.6640625" style="11" customWidth="1"/>
    <col min="9" max="9" width="7.44140625" style="11" customWidth="1"/>
    <col min="10" max="10" width="8.88671875" style="11"/>
    <col min="11" max="11" width="7.21875" style="11" customWidth="1"/>
    <col min="12" max="12" width="7.77734375" style="11" customWidth="1"/>
    <col min="13" max="14" width="7" style="11" customWidth="1"/>
    <col min="15" max="15" width="7.21875" style="11" customWidth="1"/>
    <col min="16" max="18" width="7.77734375" style="11" customWidth="1"/>
    <col min="19" max="21" width="10.33203125" style="11" customWidth="1"/>
    <col min="22" max="22" width="8.21875" style="11" customWidth="1"/>
    <col min="23" max="24" width="10.33203125" style="11" customWidth="1"/>
    <col min="25" max="25" width="8.88671875" style="11" customWidth="1"/>
    <col min="26" max="26" width="5.88671875" style="11" bestFit="1" customWidth="1"/>
    <col min="27" max="27" width="7.33203125" style="11" customWidth="1"/>
    <col min="28" max="28" width="7.6640625" style="11" customWidth="1"/>
    <col min="29" max="29" width="7.44140625" style="11" customWidth="1"/>
    <col min="30" max="30" width="8.88671875" style="11"/>
    <col min="31" max="31" width="7.21875" style="11" customWidth="1"/>
    <col min="32" max="32" width="7.77734375" style="11" customWidth="1"/>
    <col min="33" max="34" width="7" style="11" customWidth="1"/>
    <col min="35" max="35" width="7.21875" style="11" customWidth="1"/>
    <col min="36" max="38" width="7.77734375" style="11" customWidth="1"/>
    <col min="39" max="41" width="10.33203125" style="11" customWidth="1"/>
    <col min="42" max="42" width="8.21875" style="11" customWidth="1"/>
    <col min="43" max="44" width="10.33203125" style="11" customWidth="1"/>
    <col min="45" max="45" width="8.88671875" style="11" customWidth="1"/>
    <col min="46" max="46" width="5.88671875" style="11" bestFit="1" customWidth="1"/>
    <col min="47" max="47" width="7.33203125" style="11" customWidth="1"/>
    <col min="48" max="48" width="7.6640625" style="11" customWidth="1"/>
    <col min="49" max="49" width="7.44140625" style="11" customWidth="1"/>
    <col min="50" max="50" width="8.88671875" style="11"/>
    <col min="51" max="51" width="7.21875" style="11" customWidth="1"/>
    <col min="52" max="57" width="7.77734375" style="11" customWidth="1"/>
    <col min="58" max="60" width="10.33203125" style="11" customWidth="1"/>
    <col min="61" max="61" width="8.21875" style="11" customWidth="1"/>
    <col min="62" max="63" width="10.33203125" style="11" customWidth="1"/>
    <col min="64" max="64" width="8.88671875" style="11" customWidth="1"/>
    <col min="65" max="65" width="6.5546875" style="11" customWidth="1"/>
    <col min="66" max="66" width="7.109375" style="11" customWidth="1"/>
    <col min="67" max="67" width="7.88671875" style="11" customWidth="1"/>
    <col min="68" max="68" width="8.88671875" style="11"/>
    <col min="69" max="69" width="7.5546875" style="11" customWidth="1"/>
    <col min="70" max="70" width="7" style="11" customWidth="1"/>
    <col min="71" max="16384" width="8.88671875" style="11"/>
  </cols>
  <sheetData>
    <row r="1" spans="1:74" ht="17.25" customHeight="1" x14ac:dyDescent="0.2">
      <c r="A1" s="230" t="s">
        <v>32</v>
      </c>
      <c r="C1" s="175"/>
      <c r="D1" s="175"/>
      <c r="E1" s="175"/>
    </row>
    <row r="2" spans="1:74" ht="17.25" customHeight="1" x14ac:dyDescent="0.2">
      <c r="A2" s="9" t="s">
        <v>31</v>
      </c>
      <c r="C2" s="175"/>
      <c r="D2" s="175"/>
      <c r="E2" s="175"/>
    </row>
    <row r="3" spans="1:74" ht="6" customHeight="1" x14ac:dyDescent="0.2">
      <c r="A3" s="10"/>
      <c r="C3" s="175"/>
      <c r="D3" s="175"/>
      <c r="E3" s="175"/>
    </row>
    <row r="4" spans="1:74" ht="15.75" customHeight="1" x14ac:dyDescent="0.2">
      <c r="A4" s="11" t="s">
        <v>33</v>
      </c>
      <c r="Y4" s="12"/>
      <c r="AS4" s="12"/>
      <c r="BL4" s="12"/>
    </row>
    <row r="5" spans="1:74" ht="15.75" customHeight="1" x14ac:dyDescent="0.2">
      <c r="A5" s="11" t="s">
        <v>34</v>
      </c>
      <c r="AA5" s="177"/>
    </row>
    <row r="6" spans="1:74" ht="15.75" customHeight="1" x14ac:dyDescent="0.2">
      <c r="A6" s="11" t="s">
        <v>35</v>
      </c>
    </row>
    <row r="7" spans="1:74" x14ac:dyDescent="0.2">
      <c r="A7" s="629"/>
      <c r="B7" s="629"/>
    </row>
    <row r="8" spans="1:74" s="13" customFormat="1" ht="42.75" customHeight="1" x14ac:dyDescent="0.2">
      <c r="C8" s="763" t="s">
        <v>263</v>
      </c>
      <c r="D8" s="764"/>
      <c r="E8" s="765"/>
      <c r="F8" s="766">
        <v>2016</v>
      </c>
      <c r="G8" s="766"/>
      <c r="H8" s="766"/>
      <c r="I8" s="766"/>
      <c r="J8" s="766"/>
      <c r="K8" s="766"/>
      <c r="L8" s="766"/>
      <c r="M8" s="766"/>
      <c r="N8" s="766"/>
      <c r="O8" s="766"/>
      <c r="P8" s="766"/>
      <c r="Q8" s="766"/>
      <c r="R8" s="766"/>
      <c r="S8" s="767" t="s">
        <v>264</v>
      </c>
      <c r="T8" s="768"/>
      <c r="U8" s="768"/>
      <c r="V8" s="768"/>
      <c r="W8" s="768"/>
      <c r="X8" s="768"/>
      <c r="Y8" s="769"/>
      <c r="Z8" s="751">
        <v>2015</v>
      </c>
      <c r="AA8" s="751"/>
      <c r="AB8" s="751"/>
      <c r="AC8" s="751"/>
      <c r="AD8" s="751"/>
      <c r="AE8" s="751"/>
      <c r="AF8" s="751"/>
      <c r="AG8" s="751"/>
      <c r="AH8" s="751"/>
      <c r="AI8" s="751"/>
      <c r="AJ8" s="751"/>
      <c r="AK8" s="751"/>
      <c r="AL8" s="751"/>
      <c r="AM8" s="759" t="s">
        <v>36</v>
      </c>
      <c r="AN8" s="760"/>
      <c r="AO8" s="760"/>
      <c r="AP8" s="760"/>
      <c r="AQ8" s="760"/>
      <c r="AR8" s="760"/>
      <c r="AS8" s="761"/>
      <c r="AT8" s="762">
        <v>2014</v>
      </c>
      <c r="AU8" s="762"/>
      <c r="AV8" s="762"/>
      <c r="AW8" s="762"/>
      <c r="AX8" s="762"/>
      <c r="AY8" s="762"/>
      <c r="AZ8" s="762"/>
      <c r="BA8" s="762"/>
      <c r="BB8" s="762"/>
      <c r="BC8" s="762"/>
      <c r="BD8" s="762"/>
      <c r="BE8" s="762"/>
      <c r="BF8" s="752" t="s">
        <v>37</v>
      </c>
      <c r="BG8" s="753"/>
      <c r="BH8" s="753"/>
      <c r="BI8" s="753"/>
      <c r="BJ8" s="753"/>
      <c r="BK8" s="753"/>
      <c r="BL8" s="754"/>
      <c r="BM8" s="755">
        <v>2013</v>
      </c>
      <c r="BN8" s="755"/>
      <c r="BO8" s="755"/>
      <c r="BP8" s="755"/>
      <c r="BQ8" s="755"/>
      <c r="BR8" s="755"/>
      <c r="BS8" s="755"/>
      <c r="BT8" s="755"/>
      <c r="BU8" s="755"/>
      <c r="BV8" s="755"/>
    </row>
    <row r="9" spans="1:74" ht="60.75" customHeight="1" x14ac:dyDescent="0.2">
      <c r="A9" s="756" t="s">
        <v>38</v>
      </c>
      <c r="B9" s="14" t="s">
        <v>265</v>
      </c>
      <c r="C9" s="178" t="s">
        <v>40</v>
      </c>
      <c r="D9" s="178" t="s">
        <v>41</v>
      </c>
      <c r="E9" s="178" t="s">
        <v>42</v>
      </c>
      <c r="F9" s="179" t="s">
        <v>39</v>
      </c>
      <c r="G9" s="179" t="s">
        <v>40</v>
      </c>
      <c r="H9" s="179" t="s">
        <v>41</v>
      </c>
      <c r="I9" s="179" t="s">
        <v>42</v>
      </c>
      <c r="J9" s="179" t="s">
        <v>43</v>
      </c>
      <c r="K9" s="179" t="s">
        <v>44</v>
      </c>
      <c r="L9" s="179" t="s">
        <v>45</v>
      </c>
      <c r="M9" s="179" t="s">
        <v>266</v>
      </c>
      <c r="N9" s="179" t="s">
        <v>46</v>
      </c>
      <c r="O9" s="179" t="s">
        <v>47</v>
      </c>
      <c r="P9" s="179" t="s">
        <v>48</v>
      </c>
      <c r="Q9" s="179" t="s">
        <v>49</v>
      </c>
      <c r="R9" s="179" t="s">
        <v>50</v>
      </c>
      <c r="S9" s="179" t="s">
        <v>51</v>
      </c>
      <c r="T9" s="179" t="s">
        <v>52</v>
      </c>
      <c r="U9" s="179" t="s">
        <v>53</v>
      </c>
      <c r="V9" s="180" t="s">
        <v>54</v>
      </c>
      <c r="W9" s="180" t="s">
        <v>55</v>
      </c>
      <c r="X9" s="179" t="s">
        <v>56</v>
      </c>
      <c r="Y9" s="179" t="s">
        <v>57</v>
      </c>
      <c r="Z9" s="181" t="s">
        <v>39</v>
      </c>
      <c r="AA9" s="181" t="s">
        <v>40</v>
      </c>
      <c r="AB9" s="181" t="s">
        <v>41</v>
      </c>
      <c r="AC9" s="181" t="s">
        <v>42</v>
      </c>
      <c r="AD9" s="181" t="s">
        <v>43</v>
      </c>
      <c r="AE9" s="181" t="s">
        <v>44</v>
      </c>
      <c r="AF9" s="181" t="s">
        <v>45</v>
      </c>
      <c r="AG9" s="181" t="s">
        <v>266</v>
      </c>
      <c r="AH9" s="181" t="s">
        <v>46</v>
      </c>
      <c r="AI9" s="181" t="s">
        <v>47</v>
      </c>
      <c r="AJ9" s="181" t="s">
        <v>48</v>
      </c>
      <c r="AK9" s="181" t="s">
        <v>49</v>
      </c>
      <c r="AL9" s="181" t="s">
        <v>50</v>
      </c>
      <c r="AM9" s="181" t="s">
        <v>51</v>
      </c>
      <c r="AN9" s="181" t="s">
        <v>52</v>
      </c>
      <c r="AO9" s="181" t="s">
        <v>53</v>
      </c>
      <c r="AP9" s="182" t="s">
        <v>54</v>
      </c>
      <c r="AQ9" s="182" t="s">
        <v>55</v>
      </c>
      <c r="AR9" s="181" t="s">
        <v>56</v>
      </c>
      <c r="AS9" s="181" t="s">
        <v>57</v>
      </c>
      <c r="AT9" s="183" t="s">
        <v>39</v>
      </c>
      <c r="AU9" s="183" t="s">
        <v>40</v>
      </c>
      <c r="AV9" s="183" t="s">
        <v>41</v>
      </c>
      <c r="AW9" s="183" t="s">
        <v>42</v>
      </c>
      <c r="AX9" s="183" t="s">
        <v>43</v>
      </c>
      <c r="AY9" s="183" t="s">
        <v>44</v>
      </c>
      <c r="AZ9" s="183" t="s">
        <v>45</v>
      </c>
      <c r="BA9" s="183" t="s">
        <v>58</v>
      </c>
      <c r="BB9" s="183" t="s">
        <v>59</v>
      </c>
      <c r="BC9" s="183" t="s">
        <v>48</v>
      </c>
      <c r="BD9" s="183" t="s">
        <v>60</v>
      </c>
      <c r="BE9" s="183" t="s">
        <v>50</v>
      </c>
      <c r="BF9" s="183" t="s">
        <v>51</v>
      </c>
      <c r="BG9" s="183" t="s">
        <v>52</v>
      </c>
      <c r="BH9" s="183" t="s">
        <v>53</v>
      </c>
      <c r="BI9" s="184" t="s">
        <v>54</v>
      </c>
      <c r="BJ9" s="184" t="s">
        <v>55</v>
      </c>
      <c r="BK9" s="183" t="s">
        <v>56</v>
      </c>
      <c r="BL9" s="183" t="s">
        <v>57</v>
      </c>
      <c r="BM9" s="185" t="s">
        <v>40</v>
      </c>
      <c r="BN9" s="185" t="s">
        <v>41</v>
      </c>
      <c r="BO9" s="185" t="s">
        <v>42</v>
      </c>
      <c r="BP9" s="185" t="s">
        <v>43</v>
      </c>
      <c r="BQ9" s="185" t="s">
        <v>44</v>
      </c>
      <c r="BR9" s="185" t="s">
        <v>45</v>
      </c>
      <c r="BS9" s="185" t="s">
        <v>59</v>
      </c>
      <c r="BT9" s="185" t="s">
        <v>48</v>
      </c>
      <c r="BU9" s="185" t="s">
        <v>60</v>
      </c>
      <c r="BV9" s="185" t="s">
        <v>50</v>
      </c>
    </row>
    <row r="10" spans="1:74" ht="21" customHeight="1" x14ac:dyDescent="0.2">
      <c r="A10" s="757"/>
      <c r="B10" s="186" t="s">
        <v>61</v>
      </c>
      <c r="C10" s="187">
        <v>0.66310556378252583</v>
      </c>
      <c r="D10" s="187">
        <v>0.58523962322740919</v>
      </c>
      <c r="E10" s="187">
        <v>0.74445766194441432</v>
      </c>
      <c r="F10" s="188">
        <v>6562</v>
      </c>
      <c r="G10" s="189">
        <v>0.71099999999999997</v>
      </c>
      <c r="H10" s="189">
        <v>0.63300000000000001</v>
      </c>
      <c r="I10" s="189">
        <v>0.7913</v>
      </c>
      <c r="J10" s="190">
        <v>34.4</v>
      </c>
      <c r="K10" s="190">
        <v>33.200000000000003</v>
      </c>
      <c r="L10" s="190">
        <v>35.799999999999997</v>
      </c>
      <c r="M10" s="191">
        <v>657</v>
      </c>
      <c r="N10" s="191">
        <v>5905</v>
      </c>
      <c r="O10" s="192">
        <v>0.51598173515981738</v>
      </c>
      <c r="P10" s="192">
        <v>0.73175275190516509</v>
      </c>
      <c r="Q10" s="190">
        <v>31.024353120243532</v>
      </c>
      <c r="R10" s="190">
        <v>34.819644369178661</v>
      </c>
      <c r="S10" s="193">
        <v>0.81799999999999995</v>
      </c>
      <c r="T10" s="193">
        <v>0.873</v>
      </c>
      <c r="U10" s="193">
        <v>0.84499999999999997</v>
      </c>
      <c r="V10" s="193">
        <v>0.73599999999999999</v>
      </c>
      <c r="W10" s="193">
        <v>0.78600000000000003</v>
      </c>
      <c r="X10" s="193">
        <v>0.83599999999999997</v>
      </c>
      <c r="Y10" s="193">
        <v>0.87</v>
      </c>
      <c r="Z10" s="194">
        <v>6240</v>
      </c>
      <c r="AA10" s="15">
        <v>0.67400000000000004</v>
      </c>
      <c r="AB10" s="15">
        <v>0.60099999999999998</v>
      </c>
      <c r="AC10" s="15">
        <v>0.751</v>
      </c>
      <c r="AD10" s="16">
        <v>34.186057692307692</v>
      </c>
      <c r="AE10" s="16">
        <v>32.94407997500781</v>
      </c>
      <c r="AF10" s="16">
        <v>35.49424152681803</v>
      </c>
      <c r="AG10" s="17">
        <v>721</v>
      </c>
      <c r="AH10" s="17">
        <v>5519</v>
      </c>
      <c r="AI10" s="18">
        <v>0.48821081830790569</v>
      </c>
      <c r="AJ10" s="18">
        <v>0.69831491212176122</v>
      </c>
      <c r="AK10" s="16">
        <v>30.513176144244106</v>
      </c>
      <c r="AL10" s="16">
        <v>34.665881500271787</v>
      </c>
      <c r="AM10" s="19">
        <v>0.79</v>
      </c>
      <c r="AN10" s="19">
        <v>0.86</v>
      </c>
      <c r="AO10" s="19">
        <v>0.83</v>
      </c>
      <c r="AP10" s="19">
        <v>0.72</v>
      </c>
      <c r="AQ10" s="19">
        <v>0.76</v>
      </c>
      <c r="AR10" s="19">
        <v>0.81</v>
      </c>
      <c r="AS10" s="19">
        <v>0.83</v>
      </c>
      <c r="AT10" s="195">
        <v>6106</v>
      </c>
      <c r="AU10" s="20">
        <v>0.6</v>
      </c>
      <c r="AV10" s="20">
        <v>0.69</v>
      </c>
      <c r="AW10" s="20">
        <v>0.52</v>
      </c>
      <c r="AX10" s="21">
        <v>33.700000000000003</v>
      </c>
      <c r="AY10" s="21">
        <v>32.200000000000003</v>
      </c>
      <c r="AZ10" s="21">
        <v>35.200000000000003</v>
      </c>
      <c r="BA10" s="21"/>
      <c r="BB10" s="22">
        <v>0.38</v>
      </c>
      <c r="BC10" s="22">
        <v>0.63</v>
      </c>
      <c r="BD10" s="21">
        <v>29.5</v>
      </c>
      <c r="BE10" s="21">
        <v>34.200000000000003</v>
      </c>
      <c r="BF10" s="23">
        <v>0.76</v>
      </c>
      <c r="BG10" s="23">
        <v>0.84</v>
      </c>
      <c r="BH10" s="23">
        <v>0.78</v>
      </c>
      <c r="BI10" s="23">
        <v>0.69</v>
      </c>
      <c r="BJ10" s="23">
        <v>0.72</v>
      </c>
      <c r="BK10" s="23">
        <v>0.79</v>
      </c>
      <c r="BL10" s="23">
        <v>0.81</v>
      </c>
      <c r="BM10" s="24">
        <v>0.45</v>
      </c>
      <c r="BN10" s="24">
        <v>0.37</v>
      </c>
      <c r="BO10" s="24">
        <v>0.54</v>
      </c>
      <c r="BP10" s="25">
        <v>31.9</v>
      </c>
      <c r="BQ10" s="25">
        <v>30.5</v>
      </c>
      <c r="BR10" s="25">
        <v>33.5</v>
      </c>
      <c r="BS10" s="24">
        <v>0.26</v>
      </c>
      <c r="BT10" s="24">
        <v>0.48</v>
      </c>
      <c r="BU10" s="25">
        <v>28.1</v>
      </c>
      <c r="BV10" s="25">
        <v>32.5</v>
      </c>
    </row>
    <row r="11" spans="1:74" ht="17.25" customHeight="1" thickBot="1" x14ac:dyDescent="0.25">
      <c r="A11" s="758"/>
      <c r="B11" s="628" t="s">
        <v>62</v>
      </c>
      <c r="C11" s="484">
        <v>0.65</v>
      </c>
      <c r="D11" s="196"/>
      <c r="E11" s="196"/>
      <c r="F11" s="197"/>
      <c r="G11" s="198">
        <v>0.69299999999999995</v>
      </c>
      <c r="H11" s="198"/>
      <c r="I11" s="198"/>
      <c r="J11" s="199">
        <v>34.5</v>
      </c>
      <c r="K11" s="199"/>
      <c r="L11" s="199"/>
      <c r="M11" s="199"/>
      <c r="N11" s="199"/>
      <c r="O11" s="200"/>
      <c r="P11" s="200"/>
      <c r="Q11" s="199"/>
      <c r="R11" s="199"/>
      <c r="S11" s="201">
        <v>0.81599999999999995</v>
      </c>
      <c r="T11" s="201">
        <v>0.875</v>
      </c>
      <c r="U11" s="201">
        <v>0.84799999999999998</v>
      </c>
      <c r="V11" s="201">
        <v>0.72099999999999997</v>
      </c>
      <c r="W11" s="201">
        <v>0.77400000000000002</v>
      </c>
      <c r="X11" s="201">
        <v>0.83199999999999996</v>
      </c>
      <c r="Y11" s="201">
        <v>0.86399999999999999</v>
      </c>
      <c r="Z11" s="202"/>
      <c r="AA11" s="36">
        <v>0.66</v>
      </c>
      <c r="AB11" s="36"/>
      <c r="AC11" s="36"/>
      <c r="AD11" s="37">
        <v>34.200000000000003</v>
      </c>
      <c r="AE11" s="37"/>
      <c r="AF11" s="37"/>
      <c r="AG11" s="37"/>
      <c r="AH11" s="37"/>
      <c r="AI11" s="38"/>
      <c r="AJ11" s="38"/>
      <c r="AK11" s="37"/>
      <c r="AL11" s="37"/>
      <c r="AM11" s="39">
        <v>0.8</v>
      </c>
      <c r="AN11" s="39">
        <v>0.87</v>
      </c>
      <c r="AO11" s="39">
        <v>0.84</v>
      </c>
      <c r="AP11" s="39">
        <v>0.7</v>
      </c>
      <c r="AQ11" s="39">
        <v>0.76</v>
      </c>
      <c r="AR11" s="39">
        <v>0.82</v>
      </c>
      <c r="AS11" s="39">
        <v>0.85</v>
      </c>
      <c r="AT11" s="203"/>
      <c r="AU11" s="204">
        <v>0.6</v>
      </c>
      <c r="AV11" s="204">
        <v>0.69</v>
      </c>
      <c r="AW11" s="204">
        <v>0.52</v>
      </c>
      <c r="AX11" s="205">
        <v>33.799999999999997</v>
      </c>
      <c r="AY11" s="205">
        <v>32.6</v>
      </c>
      <c r="AZ11" s="205">
        <v>35.1</v>
      </c>
      <c r="BA11" s="205"/>
      <c r="BB11" s="206">
        <v>0.45</v>
      </c>
      <c r="BC11" s="206">
        <v>0.64</v>
      </c>
      <c r="BD11" s="205">
        <v>30.8</v>
      </c>
      <c r="BE11" s="205">
        <v>34.4</v>
      </c>
      <c r="BF11" s="207">
        <v>0.77</v>
      </c>
      <c r="BG11" s="207">
        <v>0.86</v>
      </c>
      <c r="BH11" s="207">
        <v>0.81</v>
      </c>
      <c r="BI11" s="207">
        <v>0.66</v>
      </c>
      <c r="BJ11" s="207">
        <v>0.72</v>
      </c>
      <c r="BK11" s="207">
        <v>0.8</v>
      </c>
      <c r="BL11" s="207">
        <v>0.83</v>
      </c>
      <c r="BM11" s="208">
        <v>0.52</v>
      </c>
      <c r="BN11" s="208">
        <v>0.44</v>
      </c>
      <c r="BO11" s="208">
        <v>0.6</v>
      </c>
      <c r="BP11" s="209">
        <v>32.799999999999997</v>
      </c>
      <c r="BQ11" s="209">
        <v>31.6</v>
      </c>
      <c r="BR11" s="209">
        <v>34.1</v>
      </c>
      <c r="BS11" s="208">
        <v>0.36</v>
      </c>
      <c r="BT11" s="208">
        <v>0.55000000000000004</v>
      </c>
      <c r="BU11" s="209">
        <v>29.9</v>
      </c>
      <c r="BV11" s="209">
        <v>33.5</v>
      </c>
    </row>
    <row r="12" spans="1:74" x14ac:dyDescent="0.2">
      <c r="A12" s="748" t="s">
        <v>9</v>
      </c>
      <c r="B12" s="210" t="s">
        <v>224</v>
      </c>
      <c r="C12" s="211">
        <v>0.55824175824175826</v>
      </c>
      <c r="D12" s="211">
        <v>0.46694214876033052</v>
      </c>
      <c r="E12" s="211">
        <v>0.6619718309859155</v>
      </c>
      <c r="F12" s="212">
        <v>171</v>
      </c>
      <c r="G12" s="40">
        <v>0.64327485380116955</v>
      </c>
      <c r="H12" s="40">
        <v>0.57894736842105265</v>
      </c>
      <c r="I12" s="40">
        <v>0.72368421052631582</v>
      </c>
      <c r="J12" s="41">
        <v>33.66081871345029</v>
      </c>
      <c r="K12" s="41">
        <v>32.368421052631582</v>
      </c>
      <c r="L12" s="41">
        <v>35.276315789473685</v>
      </c>
      <c r="M12" s="42">
        <v>21</v>
      </c>
      <c r="N12" s="42">
        <v>150</v>
      </c>
      <c r="O12" s="40">
        <v>0.47619047619047616</v>
      </c>
      <c r="P12" s="40">
        <v>0.66666666666666663</v>
      </c>
      <c r="Q12" s="41">
        <v>31.38095238095238</v>
      </c>
      <c r="R12" s="41">
        <v>33.979999999999997</v>
      </c>
      <c r="S12" s="40">
        <v>0.76608187134502925</v>
      </c>
      <c r="T12" s="40">
        <v>0.86549707602339176</v>
      </c>
      <c r="U12" s="40">
        <v>0.8128654970760234</v>
      </c>
      <c r="V12" s="40">
        <v>0.66666666666666663</v>
      </c>
      <c r="W12" s="40">
        <v>0.76023391812865493</v>
      </c>
      <c r="X12" s="40">
        <v>0.8128654970760234</v>
      </c>
      <c r="Y12" s="40">
        <v>0.88304093567251463</v>
      </c>
      <c r="Z12" s="212">
        <v>146</v>
      </c>
      <c r="AA12" s="40">
        <v>0.5273972602739726</v>
      </c>
      <c r="AB12" s="40">
        <v>0.42105263157894735</v>
      </c>
      <c r="AC12" s="40">
        <v>0.6428571428571429</v>
      </c>
      <c r="AD12" s="41">
        <v>31.986301369863014</v>
      </c>
      <c r="AE12" s="41">
        <v>30.631578947368421</v>
      </c>
      <c r="AF12" s="41">
        <v>33.457142857142856</v>
      </c>
      <c r="AG12" s="42">
        <v>33</v>
      </c>
      <c r="AH12" s="42">
        <v>113</v>
      </c>
      <c r="AI12" s="40">
        <v>0.24242424242424243</v>
      </c>
      <c r="AJ12" s="40">
        <v>0.61061946902654862</v>
      </c>
      <c r="AK12" s="41">
        <v>26.969696969696969</v>
      </c>
      <c r="AL12" s="41">
        <v>33.451327433628322</v>
      </c>
      <c r="AM12" s="40">
        <v>0.68493150684931503</v>
      </c>
      <c r="AN12" s="40">
        <v>0.77397260273972601</v>
      </c>
      <c r="AO12" s="40">
        <v>0.67123287671232879</v>
      </c>
      <c r="AP12" s="40">
        <v>0.5547945205479452</v>
      </c>
      <c r="AQ12" s="40">
        <v>0.63013698630136983</v>
      </c>
      <c r="AR12" s="40">
        <v>0.68493150684931503</v>
      </c>
      <c r="AS12" s="40">
        <v>0.70547945205479456</v>
      </c>
      <c r="AT12" s="212">
        <v>138</v>
      </c>
      <c r="AU12" s="40">
        <v>0.48550724637681159</v>
      </c>
      <c r="AV12" s="40">
        <v>0.36619718309859156</v>
      </c>
      <c r="AW12" s="40">
        <v>0.61194029850746268</v>
      </c>
      <c r="AX12" s="41">
        <v>32.123188405797102</v>
      </c>
      <c r="AY12" s="41">
        <v>29.845070422535212</v>
      </c>
      <c r="AZ12" s="41">
        <v>34.537313432835823</v>
      </c>
      <c r="BA12" s="42">
        <v>24</v>
      </c>
      <c r="BB12" s="40">
        <v>0.25</v>
      </c>
      <c r="BC12" s="40">
        <v>0.53508771929824561</v>
      </c>
      <c r="BD12" s="41">
        <v>28.625</v>
      </c>
      <c r="BE12" s="41">
        <v>32.859649122807021</v>
      </c>
      <c r="BF12" s="40">
        <v>0.62318840579710144</v>
      </c>
      <c r="BG12" s="40">
        <v>0.78985507246376807</v>
      </c>
      <c r="BH12" s="40">
        <v>0.6811594202898551</v>
      </c>
      <c r="BI12" s="40">
        <v>0.57971014492753625</v>
      </c>
      <c r="BJ12" s="40">
        <v>0.60144927536231885</v>
      </c>
      <c r="BK12" s="40">
        <v>0.66666666666666663</v>
      </c>
      <c r="BL12" s="40">
        <v>0.65942028985507251</v>
      </c>
      <c r="BM12" s="40">
        <v>0.27906976744186046</v>
      </c>
      <c r="BN12" s="40">
        <v>0.25274725274725274</v>
      </c>
      <c r="BO12" s="40">
        <v>0.30864197530864196</v>
      </c>
      <c r="BP12" s="43">
        <v>28.88372093023256</v>
      </c>
      <c r="BQ12" s="43">
        <v>28.285714285714285</v>
      </c>
      <c r="BR12" s="43">
        <v>29.555555555555557</v>
      </c>
      <c r="BS12" s="40">
        <v>0.12903225806451613</v>
      </c>
      <c r="BT12" s="40">
        <v>0.31205673758865249</v>
      </c>
      <c r="BU12" s="43">
        <v>26.612903225806452</v>
      </c>
      <c r="BV12" s="43">
        <v>29.382978723404257</v>
      </c>
    </row>
    <row r="13" spans="1:74" x14ac:dyDescent="0.2">
      <c r="A13" s="749"/>
      <c r="B13" s="213" t="s">
        <v>226</v>
      </c>
      <c r="C13" s="214">
        <v>0.64377682403433467</v>
      </c>
      <c r="D13" s="214">
        <v>0.56818181818181823</v>
      </c>
      <c r="E13" s="214">
        <v>0.74257425742574268</v>
      </c>
      <c r="F13" s="215">
        <v>70</v>
      </c>
      <c r="G13" s="26">
        <v>0.65714285714285714</v>
      </c>
      <c r="H13" s="26">
        <v>0.56521739130434778</v>
      </c>
      <c r="I13" s="26">
        <v>0.83333333333333337</v>
      </c>
      <c r="J13" s="27">
        <v>33.4</v>
      </c>
      <c r="K13" s="27">
        <v>31.847826086956523</v>
      </c>
      <c r="L13" s="27">
        <v>36.375</v>
      </c>
      <c r="M13" s="28">
        <v>3</v>
      </c>
      <c r="N13" s="28">
        <v>67</v>
      </c>
      <c r="O13" s="26">
        <v>0.66666666666666663</v>
      </c>
      <c r="P13" s="26">
        <v>0.65671641791044777</v>
      </c>
      <c r="Q13" s="27">
        <v>34</v>
      </c>
      <c r="R13" s="27">
        <v>33.373134328358212</v>
      </c>
      <c r="S13" s="26">
        <v>0.81428571428571428</v>
      </c>
      <c r="T13" s="26">
        <v>0.82857142857142863</v>
      </c>
      <c r="U13" s="26">
        <v>0.82857142857142863</v>
      </c>
      <c r="V13" s="26">
        <v>0.72857142857142854</v>
      </c>
      <c r="W13" s="26">
        <v>0.77142857142857146</v>
      </c>
      <c r="X13" s="26">
        <v>0.84285714285714286</v>
      </c>
      <c r="Y13" s="26">
        <v>0.8</v>
      </c>
      <c r="Z13" s="215">
        <v>93</v>
      </c>
      <c r="AA13" s="26">
        <v>0.67741935483870963</v>
      </c>
      <c r="AB13" s="26">
        <v>0.57692307692307687</v>
      </c>
      <c r="AC13" s="26">
        <v>0.80487804878048785</v>
      </c>
      <c r="AD13" s="27">
        <v>33.87096774193548</v>
      </c>
      <c r="AE13" s="27">
        <v>32.730769230769234</v>
      </c>
      <c r="AF13" s="27">
        <v>35.31707317073171</v>
      </c>
      <c r="AG13" s="28">
        <v>1</v>
      </c>
      <c r="AH13" s="28">
        <v>92</v>
      </c>
      <c r="AI13" s="26">
        <v>1</v>
      </c>
      <c r="AJ13" s="26">
        <v>0.67391304347826086</v>
      </c>
      <c r="AK13" s="27">
        <v>34</v>
      </c>
      <c r="AL13" s="27">
        <v>33.869565217391305</v>
      </c>
      <c r="AM13" s="26">
        <v>0.79569892473118276</v>
      </c>
      <c r="AN13" s="26">
        <v>0.88172043010752688</v>
      </c>
      <c r="AO13" s="26">
        <v>0.84946236559139787</v>
      </c>
      <c r="AP13" s="26">
        <v>0.69892473118279574</v>
      </c>
      <c r="AQ13" s="26">
        <v>0.80645161290322576</v>
      </c>
      <c r="AR13" s="26">
        <v>0.83870967741935487</v>
      </c>
      <c r="AS13" s="26">
        <v>0.87096774193548387</v>
      </c>
      <c r="AT13" s="215">
        <v>71</v>
      </c>
      <c r="AU13" s="26">
        <v>0.57746478873239437</v>
      </c>
      <c r="AV13" s="26">
        <v>0.54285714285714282</v>
      </c>
      <c r="AW13" s="26">
        <v>0.61111111111111116</v>
      </c>
      <c r="AX13" s="27">
        <v>33.577464788732392</v>
      </c>
      <c r="AY13" s="27">
        <v>33.171428571428571</v>
      </c>
      <c r="AZ13" s="27">
        <v>33.972222222222221</v>
      </c>
      <c r="BA13" s="28">
        <v>6</v>
      </c>
      <c r="BB13" s="26">
        <v>0.5</v>
      </c>
      <c r="BC13" s="26">
        <v>0.58461538461538465</v>
      </c>
      <c r="BD13" s="27">
        <v>28</v>
      </c>
      <c r="BE13" s="27">
        <v>34.092307692307692</v>
      </c>
      <c r="BF13" s="26">
        <v>0.78873239436619713</v>
      </c>
      <c r="BG13" s="26">
        <v>0.80281690140845074</v>
      </c>
      <c r="BH13" s="26">
        <v>0.76056338028169013</v>
      </c>
      <c r="BI13" s="26">
        <v>0.676056338028169</v>
      </c>
      <c r="BJ13" s="26">
        <v>0.74647887323943662</v>
      </c>
      <c r="BK13" s="26">
        <v>0.76056338028169013</v>
      </c>
      <c r="BL13" s="26">
        <v>0.77464788732394363</v>
      </c>
      <c r="BM13" s="26">
        <v>0.51315789473684215</v>
      </c>
      <c r="BN13" s="26">
        <v>0.48717948717948717</v>
      </c>
      <c r="BO13" s="26">
        <v>0.54054054054054057</v>
      </c>
      <c r="BP13" s="29">
        <v>32.35526315789474</v>
      </c>
      <c r="BQ13" s="29">
        <v>32.051282051282051</v>
      </c>
      <c r="BR13" s="29">
        <v>32.675675675675677</v>
      </c>
      <c r="BS13" s="26">
        <v>0.5714285714285714</v>
      </c>
      <c r="BT13" s="26">
        <v>0.50724637681159424</v>
      </c>
      <c r="BU13" s="29">
        <v>31.142857142857142</v>
      </c>
      <c r="BV13" s="29">
        <v>32.478260869565219</v>
      </c>
    </row>
    <row r="14" spans="1:74" ht="15" thickBot="1" x14ac:dyDescent="0.25">
      <c r="A14" s="750"/>
      <c r="B14" s="216" t="s">
        <v>227</v>
      </c>
      <c r="C14" s="217">
        <v>0.61999999999999988</v>
      </c>
      <c r="D14" s="217">
        <v>0.53763440860215062</v>
      </c>
      <c r="E14" s="217">
        <v>0.71341463414634154</v>
      </c>
      <c r="F14" s="218">
        <v>117</v>
      </c>
      <c r="G14" s="44">
        <v>0.66666666666666663</v>
      </c>
      <c r="H14" s="44">
        <v>0.61290322580645162</v>
      </c>
      <c r="I14" s="44">
        <v>0.72727272727272729</v>
      </c>
      <c r="J14" s="45">
        <v>33.53846153846154</v>
      </c>
      <c r="K14" s="45">
        <v>33</v>
      </c>
      <c r="L14" s="45">
        <v>34.145454545454548</v>
      </c>
      <c r="M14" s="46">
        <v>23</v>
      </c>
      <c r="N14" s="46">
        <v>94</v>
      </c>
      <c r="O14" s="44">
        <v>0.34782608695652173</v>
      </c>
      <c r="P14" s="44">
        <v>0.74468085106382975</v>
      </c>
      <c r="Q14" s="45">
        <v>30.304347826086957</v>
      </c>
      <c r="R14" s="45">
        <v>34.329787234042556</v>
      </c>
      <c r="S14" s="44">
        <v>0.79487179487179482</v>
      </c>
      <c r="T14" s="44">
        <v>0.87179487179487181</v>
      </c>
      <c r="U14" s="44">
        <v>0.84615384615384615</v>
      </c>
      <c r="V14" s="44">
        <v>0.67521367521367526</v>
      </c>
      <c r="W14" s="44">
        <v>0.76068376068376065</v>
      </c>
      <c r="X14" s="44">
        <v>0.82051282051282048</v>
      </c>
      <c r="Y14" s="44">
        <v>0.88034188034188032</v>
      </c>
      <c r="Z14" s="218">
        <v>125</v>
      </c>
      <c r="AA14" s="44">
        <v>0.63200000000000001</v>
      </c>
      <c r="AB14" s="44">
        <v>0.47058823529411764</v>
      </c>
      <c r="AC14" s="44">
        <v>0.82456140350877194</v>
      </c>
      <c r="AD14" s="45">
        <v>33.351999999999997</v>
      </c>
      <c r="AE14" s="45">
        <v>30.632352941176471</v>
      </c>
      <c r="AF14" s="45">
        <v>36.596491228070178</v>
      </c>
      <c r="AG14" s="46">
        <v>21</v>
      </c>
      <c r="AH14" s="46">
        <v>104</v>
      </c>
      <c r="AI14" s="44">
        <v>0.61904761904761907</v>
      </c>
      <c r="AJ14" s="44">
        <v>0.63461538461538458</v>
      </c>
      <c r="AK14" s="45">
        <v>34.142857142857146</v>
      </c>
      <c r="AL14" s="45">
        <v>33.192307692307693</v>
      </c>
      <c r="AM14" s="44">
        <v>0.72</v>
      </c>
      <c r="AN14" s="44">
        <v>0.86399999999999999</v>
      </c>
      <c r="AO14" s="44">
        <v>0.80800000000000005</v>
      </c>
      <c r="AP14" s="44">
        <v>0.69599999999999995</v>
      </c>
      <c r="AQ14" s="44">
        <v>0.70399999999999996</v>
      </c>
      <c r="AR14" s="44">
        <v>0.78400000000000003</v>
      </c>
      <c r="AS14" s="44">
        <v>0.84</v>
      </c>
      <c r="AT14" s="218">
        <v>108</v>
      </c>
      <c r="AU14" s="44">
        <v>0.55555555555555558</v>
      </c>
      <c r="AV14" s="44">
        <v>0.5357142857142857</v>
      </c>
      <c r="AW14" s="44">
        <v>0.57692307692307687</v>
      </c>
      <c r="AX14" s="45">
        <v>32.00925925925926</v>
      </c>
      <c r="AY14" s="45">
        <v>31.214285714285715</v>
      </c>
      <c r="AZ14" s="45">
        <v>32.865384615384613</v>
      </c>
      <c r="BA14" s="46">
        <v>25</v>
      </c>
      <c r="BB14" s="44">
        <v>0.36</v>
      </c>
      <c r="BC14" s="44">
        <v>0.61445783132530118</v>
      </c>
      <c r="BD14" s="45">
        <v>28.08</v>
      </c>
      <c r="BE14" s="45">
        <v>33.192771084337352</v>
      </c>
      <c r="BF14" s="44">
        <v>0.67592592592592593</v>
      </c>
      <c r="BG14" s="44">
        <v>0.7407407407407407</v>
      </c>
      <c r="BH14" s="44">
        <v>0.73148148148148151</v>
      </c>
      <c r="BI14" s="44">
        <v>0.58333333333333337</v>
      </c>
      <c r="BJ14" s="44">
        <v>0.63888888888888884</v>
      </c>
      <c r="BK14" s="44">
        <v>0.64814814814814814</v>
      </c>
      <c r="BL14" s="44">
        <v>0.72222222222222221</v>
      </c>
      <c r="BM14" s="44">
        <v>0.22772277227722773</v>
      </c>
      <c r="BN14" s="44">
        <v>0.15094339622641509</v>
      </c>
      <c r="BO14" s="44">
        <v>0.3125</v>
      </c>
      <c r="BP14" s="47">
        <v>25.990099009900991</v>
      </c>
      <c r="BQ14" s="47">
        <v>23.056603773584907</v>
      </c>
      <c r="BR14" s="47">
        <v>29.229166666666668</v>
      </c>
      <c r="BS14" s="44">
        <v>9.0909090909090912E-2</v>
      </c>
      <c r="BT14" s="44">
        <v>0.26582278481012656</v>
      </c>
      <c r="BU14" s="47">
        <v>23.363636363636363</v>
      </c>
      <c r="BV14" s="47">
        <v>26.721518987341771</v>
      </c>
    </row>
    <row r="15" spans="1:74" x14ac:dyDescent="0.2">
      <c r="A15" s="748" t="s">
        <v>15</v>
      </c>
      <c r="B15" s="210" t="s">
        <v>245</v>
      </c>
      <c r="C15" s="211">
        <v>0.75641025641025639</v>
      </c>
      <c r="D15" s="211">
        <v>0.69346733668341709</v>
      </c>
      <c r="E15" s="211">
        <v>0.82198952879581155</v>
      </c>
      <c r="F15" s="212">
        <v>126</v>
      </c>
      <c r="G15" s="40">
        <v>0.76190476190476186</v>
      </c>
      <c r="H15" s="40">
        <v>0.6271186440677966</v>
      </c>
      <c r="I15" s="40">
        <v>0.88059701492537312</v>
      </c>
      <c r="J15" s="41">
        <v>33.984126984126981</v>
      </c>
      <c r="K15" s="41">
        <v>32.16949152542373</v>
      </c>
      <c r="L15" s="41">
        <v>35.582089552238806</v>
      </c>
      <c r="M15" s="42">
        <v>4</v>
      </c>
      <c r="N15" s="42">
        <v>122</v>
      </c>
      <c r="O15" s="40">
        <v>0.25</v>
      </c>
      <c r="P15" s="40">
        <v>0.77868852459016391</v>
      </c>
      <c r="Q15" s="41">
        <v>23</v>
      </c>
      <c r="R15" s="41">
        <v>34.344262295081968</v>
      </c>
      <c r="S15" s="40">
        <v>0.87301587301587302</v>
      </c>
      <c r="T15" s="40">
        <v>0.88095238095238093</v>
      </c>
      <c r="U15" s="40">
        <v>0.88095238095238093</v>
      </c>
      <c r="V15" s="40">
        <v>0.83333333333333337</v>
      </c>
      <c r="W15" s="40">
        <v>0.84126984126984128</v>
      </c>
      <c r="X15" s="40">
        <v>0.87301587301587302</v>
      </c>
      <c r="Y15" s="40">
        <v>0.88888888888888884</v>
      </c>
      <c r="Z15" s="212">
        <v>146</v>
      </c>
      <c r="AA15" s="40">
        <v>0.79452054794520544</v>
      </c>
      <c r="AB15" s="40">
        <v>0.77027027027027029</v>
      </c>
      <c r="AC15" s="40">
        <v>0.81944444444444442</v>
      </c>
      <c r="AD15" s="41">
        <v>35.376712328767127</v>
      </c>
      <c r="AE15" s="41">
        <v>35.378378378378379</v>
      </c>
      <c r="AF15" s="41">
        <v>35.375</v>
      </c>
      <c r="AG15" s="42">
        <v>12</v>
      </c>
      <c r="AH15" s="42">
        <v>134</v>
      </c>
      <c r="AI15" s="40">
        <v>0.5</v>
      </c>
      <c r="AJ15" s="40">
        <v>0.82089552238805974</v>
      </c>
      <c r="AK15" s="41">
        <v>31.5</v>
      </c>
      <c r="AL15" s="41">
        <v>35.723880597014926</v>
      </c>
      <c r="AM15" s="40">
        <v>0.87671232876712324</v>
      </c>
      <c r="AN15" s="40">
        <v>0.91095890410958902</v>
      </c>
      <c r="AO15" s="40">
        <v>0.93835616438356162</v>
      </c>
      <c r="AP15" s="40">
        <v>0.82876712328767121</v>
      </c>
      <c r="AQ15" s="40">
        <v>0.84246575342465757</v>
      </c>
      <c r="AR15" s="40">
        <v>0.89726027397260277</v>
      </c>
      <c r="AS15" s="40">
        <v>0.93835616438356162</v>
      </c>
      <c r="AT15" s="212">
        <v>118</v>
      </c>
      <c r="AU15" s="40">
        <v>0.70338983050847459</v>
      </c>
      <c r="AV15" s="40">
        <v>0.66666666666666663</v>
      </c>
      <c r="AW15" s="40">
        <v>0.75</v>
      </c>
      <c r="AX15" s="41">
        <v>34.855932203389834</v>
      </c>
      <c r="AY15" s="41">
        <v>34.651515151515149</v>
      </c>
      <c r="AZ15" s="41">
        <v>35.115384615384613</v>
      </c>
      <c r="BA15" s="42">
        <v>9</v>
      </c>
      <c r="BB15" s="40">
        <v>0.22222222222222221</v>
      </c>
      <c r="BC15" s="40">
        <v>0.74311926605504586</v>
      </c>
      <c r="BD15" s="41">
        <v>31.222222222222221</v>
      </c>
      <c r="BE15" s="41">
        <v>35.155963302752291</v>
      </c>
      <c r="BF15" s="40">
        <v>0.84745762711864403</v>
      </c>
      <c r="BG15" s="40">
        <v>0.90677966101694918</v>
      </c>
      <c r="BH15" s="40">
        <v>0.86440677966101698</v>
      </c>
      <c r="BI15" s="40">
        <v>0.81355932203389836</v>
      </c>
      <c r="BJ15" s="40">
        <v>0.89830508474576276</v>
      </c>
      <c r="BK15" s="40">
        <v>0.93220338983050843</v>
      </c>
      <c r="BL15" s="40">
        <v>0.88983050847457623</v>
      </c>
      <c r="BM15" s="40">
        <v>0.58333333333333337</v>
      </c>
      <c r="BN15" s="40">
        <v>0.58208955223880599</v>
      </c>
      <c r="BO15" s="40">
        <v>0.58461538461538465</v>
      </c>
      <c r="BP15" s="43">
        <v>33.325757575757578</v>
      </c>
      <c r="BQ15" s="43">
        <v>32.895522388059703</v>
      </c>
      <c r="BR15" s="43">
        <v>33.769230769230766</v>
      </c>
      <c r="BS15" s="40">
        <v>0.33333333333333331</v>
      </c>
      <c r="BT15" s="40">
        <v>0.59523809523809523</v>
      </c>
      <c r="BU15" s="43">
        <v>31.166666666666668</v>
      </c>
      <c r="BV15" s="43">
        <v>33.428571428571431</v>
      </c>
    </row>
    <row r="16" spans="1:74" ht="15" thickBot="1" x14ac:dyDescent="0.25">
      <c r="A16" s="750"/>
      <c r="B16" s="216" t="s">
        <v>257</v>
      </c>
      <c r="C16" s="217">
        <v>0.72505543237250547</v>
      </c>
      <c r="D16" s="217">
        <v>0.63761467889908252</v>
      </c>
      <c r="E16" s="217">
        <v>0.80686695278969944</v>
      </c>
      <c r="F16" s="218">
        <v>148</v>
      </c>
      <c r="G16" s="44">
        <v>0.81756756756756754</v>
      </c>
      <c r="H16" s="44">
        <v>0.76811594202898548</v>
      </c>
      <c r="I16" s="44">
        <v>0.86075949367088611</v>
      </c>
      <c r="J16" s="45">
        <v>35.729729729729726</v>
      </c>
      <c r="K16" s="45">
        <v>35.362318840579711</v>
      </c>
      <c r="L16" s="45">
        <v>36.050632911392405</v>
      </c>
      <c r="M16" s="46">
        <v>6</v>
      </c>
      <c r="N16" s="46">
        <v>142</v>
      </c>
      <c r="O16" s="44">
        <v>0.5</v>
      </c>
      <c r="P16" s="44">
        <v>0.83098591549295775</v>
      </c>
      <c r="Q16" s="45">
        <v>29.333333333333332</v>
      </c>
      <c r="R16" s="45">
        <v>36</v>
      </c>
      <c r="S16" s="44">
        <v>0.86486486486486491</v>
      </c>
      <c r="T16" s="44">
        <v>0.91891891891891897</v>
      </c>
      <c r="U16" s="44">
        <v>0.89864864864864868</v>
      </c>
      <c r="V16" s="44">
        <v>0.84459459459459463</v>
      </c>
      <c r="W16" s="44">
        <v>0.86486486486486491</v>
      </c>
      <c r="X16" s="44">
        <v>0.91891891891891897</v>
      </c>
      <c r="Y16" s="44">
        <v>0.95270270270270274</v>
      </c>
      <c r="Z16" s="218">
        <v>147</v>
      </c>
      <c r="AA16" s="44">
        <v>0.78911564625850339</v>
      </c>
      <c r="AB16" s="44">
        <v>0.68</v>
      </c>
      <c r="AC16" s="44">
        <v>0.90277777777777779</v>
      </c>
      <c r="AD16" s="45">
        <v>36.428571428571431</v>
      </c>
      <c r="AE16" s="45">
        <v>34.28</v>
      </c>
      <c r="AF16" s="45">
        <v>38.666666666666664</v>
      </c>
      <c r="AG16" s="46">
        <v>3</v>
      </c>
      <c r="AH16" s="46">
        <v>144</v>
      </c>
      <c r="AI16" s="44">
        <v>0.66666666666666663</v>
      </c>
      <c r="AJ16" s="44">
        <v>0.79166666666666663</v>
      </c>
      <c r="AK16" s="45">
        <v>33.333333333333336</v>
      </c>
      <c r="AL16" s="45">
        <v>36.493055555555557</v>
      </c>
      <c r="AM16" s="44">
        <v>0.88435374149659862</v>
      </c>
      <c r="AN16" s="44">
        <v>0.92517006802721091</v>
      </c>
      <c r="AO16" s="44">
        <v>0.93877551020408168</v>
      </c>
      <c r="AP16" s="44">
        <v>0.81632653061224492</v>
      </c>
      <c r="AQ16" s="44">
        <v>0.88435374149659862</v>
      </c>
      <c r="AR16" s="44">
        <v>0.91156462585034015</v>
      </c>
      <c r="AS16" s="44">
        <v>0.891156462585034</v>
      </c>
      <c r="AT16" s="218">
        <v>156</v>
      </c>
      <c r="AU16" s="44">
        <v>0.57692307692307687</v>
      </c>
      <c r="AV16" s="44">
        <v>0.47297297297297297</v>
      </c>
      <c r="AW16" s="44">
        <v>0.67073170731707321</v>
      </c>
      <c r="AX16" s="45">
        <v>34.730769230769234</v>
      </c>
      <c r="AY16" s="45">
        <v>33.810810810810814</v>
      </c>
      <c r="AZ16" s="45">
        <v>35.560975609756099</v>
      </c>
      <c r="BA16" s="46">
        <v>13</v>
      </c>
      <c r="BB16" s="44">
        <v>0.15384615384615385</v>
      </c>
      <c r="BC16" s="44">
        <v>0.61538461538461542</v>
      </c>
      <c r="BD16" s="45">
        <v>28.846153846153847</v>
      </c>
      <c r="BE16" s="45">
        <v>35.265734265734267</v>
      </c>
      <c r="BF16" s="44">
        <v>0.73076923076923073</v>
      </c>
      <c r="BG16" s="44">
        <v>0.83974358974358976</v>
      </c>
      <c r="BH16" s="44">
        <v>0.79487179487179482</v>
      </c>
      <c r="BI16" s="44">
        <v>0.76282051282051277</v>
      </c>
      <c r="BJ16" s="44">
        <v>0.82692307692307687</v>
      </c>
      <c r="BK16" s="44">
        <v>0.91025641025641024</v>
      </c>
      <c r="BL16" s="44">
        <v>0.86538461538461542</v>
      </c>
      <c r="BM16" s="44">
        <v>0.57055214723926384</v>
      </c>
      <c r="BN16" s="44">
        <v>0.4942528735632184</v>
      </c>
      <c r="BO16" s="44">
        <v>0.65789473684210531</v>
      </c>
      <c r="BP16" s="47">
        <v>33.975460122699388</v>
      </c>
      <c r="BQ16" s="47">
        <v>32.954022988505749</v>
      </c>
      <c r="BR16" s="47">
        <v>35.14473684210526</v>
      </c>
      <c r="BS16" s="44">
        <v>0.33333333333333331</v>
      </c>
      <c r="BT16" s="44">
        <v>0.58940397350993379</v>
      </c>
      <c r="BU16" s="47">
        <v>31</v>
      </c>
      <c r="BV16" s="47">
        <v>34.211920529801326</v>
      </c>
    </row>
    <row r="17" spans="1:74" x14ac:dyDescent="0.2">
      <c r="A17" s="748" t="s">
        <v>16</v>
      </c>
      <c r="B17" s="210" t="s">
        <v>249</v>
      </c>
      <c r="C17" s="211">
        <v>0.67132867132867136</v>
      </c>
      <c r="D17" s="211">
        <v>0.6162464985994397</v>
      </c>
      <c r="E17" s="211">
        <v>0.72625698324022359</v>
      </c>
      <c r="F17" s="212">
        <v>239</v>
      </c>
      <c r="G17" s="40">
        <v>0.74476987447698739</v>
      </c>
      <c r="H17" s="40">
        <v>0.73451327433628322</v>
      </c>
      <c r="I17" s="40">
        <v>0.75396825396825395</v>
      </c>
      <c r="J17" s="41">
        <v>35.606694560669453</v>
      </c>
      <c r="K17" s="41">
        <v>35.389380530973455</v>
      </c>
      <c r="L17" s="41">
        <v>35.801587301587304</v>
      </c>
      <c r="M17" s="42">
        <v>20</v>
      </c>
      <c r="N17" s="42">
        <v>219</v>
      </c>
      <c r="O17" s="40">
        <v>0.7</v>
      </c>
      <c r="P17" s="40">
        <v>0.74885844748858443</v>
      </c>
      <c r="Q17" s="41">
        <v>34.049999999999997</v>
      </c>
      <c r="R17" s="41">
        <v>35.748858447488587</v>
      </c>
      <c r="S17" s="40">
        <v>0.82845188284518834</v>
      </c>
      <c r="T17" s="40">
        <v>0.89121338912133896</v>
      </c>
      <c r="U17" s="40">
        <v>0.85355648535564854</v>
      </c>
      <c r="V17" s="40">
        <v>0.77824267782426781</v>
      </c>
      <c r="W17" s="40">
        <v>0.81589958158995812</v>
      </c>
      <c r="X17" s="40">
        <v>0.87866108786610875</v>
      </c>
      <c r="Y17" s="40">
        <v>0.89539748953974896</v>
      </c>
      <c r="Z17" s="212">
        <v>235</v>
      </c>
      <c r="AA17" s="40">
        <v>0.67234042553191486</v>
      </c>
      <c r="AB17" s="40">
        <v>0.63559322033898302</v>
      </c>
      <c r="AC17" s="40">
        <v>0.70940170940170943</v>
      </c>
      <c r="AD17" s="41">
        <v>34.212765957446805</v>
      </c>
      <c r="AE17" s="41">
        <v>32.932203389830505</v>
      </c>
      <c r="AF17" s="41">
        <v>35.504273504273506</v>
      </c>
      <c r="AG17" s="42">
        <v>21</v>
      </c>
      <c r="AH17" s="42">
        <v>214</v>
      </c>
      <c r="AI17" s="40">
        <v>0.42857142857142855</v>
      </c>
      <c r="AJ17" s="40">
        <v>0.69626168224299068</v>
      </c>
      <c r="AK17" s="41">
        <v>28.904761904761905</v>
      </c>
      <c r="AL17" s="41">
        <v>34.733644859813083</v>
      </c>
      <c r="AM17" s="40">
        <v>0.80425531914893622</v>
      </c>
      <c r="AN17" s="40">
        <v>0.86382978723404258</v>
      </c>
      <c r="AO17" s="40">
        <v>0.80425531914893622</v>
      </c>
      <c r="AP17" s="40">
        <v>0.73191489361702122</v>
      </c>
      <c r="AQ17" s="40">
        <v>0.77446808510638299</v>
      </c>
      <c r="AR17" s="40">
        <v>0.78297872340425534</v>
      </c>
      <c r="AS17" s="40">
        <v>0.83829787234042552</v>
      </c>
      <c r="AT17" s="212">
        <v>242</v>
      </c>
      <c r="AU17" s="40">
        <v>0.5950413223140496</v>
      </c>
      <c r="AV17" s="40">
        <v>0.49206349206349204</v>
      </c>
      <c r="AW17" s="40">
        <v>0.7068965517241379</v>
      </c>
      <c r="AX17" s="41">
        <v>34.057851239669418</v>
      </c>
      <c r="AY17" s="41">
        <v>32.492063492063494</v>
      </c>
      <c r="AZ17" s="41">
        <v>35.758620689655174</v>
      </c>
      <c r="BA17" s="42">
        <v>23</v>
      </c>
      <c r="BB17" s="40">
        <v>0.34782608695652173</v>
      </c>
      <c r="BC17" s="40">
        <v>0.62100456621004563</v>
      </c>
      <c r="BD17" s="41">
        <v>30</v>
      </c>
      <c r="BE17" s="41">
        <v>34.484018264840181</v>
      </c>
      <c r="BF17" s="40">
        <v>0.7975206611570248</v>
      </c>
      <c r="BG17" s="40">
        <v>0.85537190082644632</v>
      </c>
      <c r="BH17" s="40">
        <v>0.7975206611570248</v>
      </c>
      <c r="BI17" s="40">
        <v>0.71487603305785119</v>
      </c>
      <c r="BJ17" s="40">
        <v>0.72727272727272729</v>
      </c>
      <c r="BK17" s="40">
        <v>0.80991735537190079</v>
      </c>
      <c r="BL17" s="40">
        <v>0.84710743801652888</v>
      </c>
      <c r="BM17" s="40">
        <v>0.46788990825688076</v>
      </c>
      <c r="BN17" s="40">
        <v>0.40869565217391307</v>
      </c>
      <c r="BO17" s="40">
        <v>0.53398058252427183</v>
      </c>
      <c r="BP17" s="43">
        <v>31.86697247706422</v>
      </c>
      <c r="BQ17" s="43">
        <v>30.408695652173915</v>
      </c>
      <c r="BR17" s="43">
        <v>33.495145631067963</v>
      </c>
      <c r="BS17" s="40">
        <v>0.35294117647058826</v>
      </c>
      <c r="BT17" s="40">
        <v>0.4891304347826087</v>
      </c>
      <c r="BU17" s="43">
        <v>28.205882352941178</v>
      </c>
      <c r="BV17" s="43">
        <v>32.543478260869563</v>
      </c>
    </row>
    <row r="18" spans="1:74" x14ac:dyDescent="0.2">
      <c r="A18" s="749"/>
      <c r="B18" s="213" t="s">
        <v>246</v>
      </c>
      <c r="C18" s="214">
        <v>0.69515306122448983</v>
      </c>
      <c r="D18" s="214">
        <v>0.64231738035264474</v>
      </c>
      <c r="E18" s="214">
        <v>0.74935400516795869</v>
      </c>
      <c r="F18" s="215">
        <v>280</v>
      </c>
      <c r="G18" s="26">
        <v>0.74285714285714288</v>
      </c>
      <c r="H18" s="26">
        <v>0.69354838709677424</v>
      </c>
      <c r="I18" s="26">
        <v>0.78205128205128205</v>
      </c>
      <c r="J18" s="27">
        <v>35.11785714285714</v>
      </c>
      <c r="K18" s="27">
        <v>34.41935483870968</v>
      </c>
      <c r="L18" s="27">
        <v>35.67307692307692</v>
      </c>
      <c r="M18" s="28">
        <v>22</v>
      </c>
      <c r="N18" s="28">
        <v>258</v>
      </c>
      <c r="O18" s="26">
        <v>0.5</v>
      </c>
      <c r="P18" s="26">
        <v>0.76356589147286824</v>
      </c>
      <c r="Q18" s="27">
        <v>29.818181818181817</v>
      </c>
      <c r="R18" s="27">
        <v>35.569767441860463</v>
      </c>
      <c r="S18" s="26">
        <v>0.83571428571428574</v>
      </c>
      <c r="T18" s="26">
        <v>0.86785714285714288</v>
      </c>
      <c r="U18" s="26">
        <v>0.87857142857142856</v>
      </c>
      <c r="V18" s="26">
        <v>0.76071428571428568</v>
      </c>
      <c r="W18" s="26">
        <v>0.82857142857142863</v>
      </c>
      <c r="X18" s="26">
        <v>0.86071428571428577</v>
      </c>
      <c r="Y18" s="26">
        <v>0.89642857142857146</v>
      </c>
      <c r="Z18" s="215">
        <v>273</v>
      </c>
      <c r="AA18" s="26">
        <v>0.71794871794871795</v>
      </c>
      <c r="AB18" s="26">
        <v>0.67808219178082196</v>
      </c>
      <c r="AC18" s="26">
        <v>0.76377952755905509</v>
      </c>
      <c r="AD18" s="27">
        <v>35.754578754578752</v>
      </c>
      <c r="AE18" s="27">
        <v>34.671232876712331</v>
      </c>
      <c r="AF18" s="27">
        <v>37</v>
      </c>
      <c r="AG18" s="28">
        <v>27</v>
      </c>
      <c r="AH18" s="28">
        <v>246</v>
      </c>
      <c r="AI18" s="26">
        <v>0.51851851851851849</v>
      </c>
      <c r="AJ18" s="26">
        <v>0.73983739837398377</v>
      </c>
      <c r="AK18" s="27">
        <v>30.111111111111111</v>
      </c>
      <c r="AL18" s="27">
        <v>36.373983739837399</v>
      </c>
      <c r="AM18" s="26">
        <v>0.86813186813186816</v>
      </c>
      <c r="AN18" s="26">
        <v>0.91208791208791207</v>
      </c>
      <c r="AO18" s="26">
        <v>0.89377289377289382</v>
      </c>
      <c r="AP18" s="26">
        <v>0.75457875457875456</v>
      </c>
      <c r="AQ18" s="26">
        <v>0.82417582417582413</v>
      </c>
      <c r="AR18" s="26">
        <v>0.90109890109890112</v>
      </c>
      <c r="AS18" s="26">
        <v>0.89743589743589747</v>
      </c>
      <c r="AT18" s="215">
        <v>231</v>
      </c>
      <c r="AU18" s="26">
        <v>0.61038961038961037</v>
      </c>
      <c r="AV18" s="26">
        <v>0.55118110236220474</v>
      </c>
      <c r="AW18" s="26">
        <v>0.68269230769230771</v>
      </c>
      <c r="AX18" s="27">
        <v>33.030303030303031</v>
      </c>
      <c r="AY18" s="27">
        <v>32.118110236220474</v>
      </c>
      <c r="AZ18" s="27">
        <v>34.144230769230766</v>
      </c>
      <c r="BA18" s="28">
        <v>26</v>
      </c>
      <c r="BB18" s="26">
        <v>0.42307692307692307</v>
      </c>
      <c r="BC18" s="26">
        <v>0.63414634146341464</v>
      </c>
      <c r="BD18" s="27">
        <v>30.5</v>
      </c>
      <c r="BE18" s="27">
        <v>33.351219512195122</v>
      </c>
      <c r="BF18" s="26">
        <v>0.76190476190476186</v>
      </c>
      <c r="BG18" s="26">
        <v>0.83116883116883122</v>
      </c>
      <c r="BH18" s="26">
        <v>0.80519480519480524</v>
      </c>
      <c r="BI18" s="26">
        <v>0.67099567099567103</v>
      </c>
      <c r="BJ18" s="26">
        <v>0.70129870129870131</v>
      </c>
      <c r="BK18" s="26">
        <v>0.75757575757575757</v>
      </c>
      <c r="BL18" s="26">
        <v>0.81385281385281383</v>
      </c>
      <c r="BM18" s="26">
        <v>0.52159468438538203</v>
      </c>
      <c r="BN18" s="26">
        <v>0.375</v>
      </c>
      <c r="BO18" s="26">
        <v>0.67114093959731547</v>
      </c>
      <c r="BP18" s="29">
        <v>32.980066445182722</v>
      </c>
      <c r="BQ18" s="29">
        <v>31.835526315789473</v>
      </c>
      <c r="BR18" s="29">
        <v>34.147651006711406</v>
      </c>
      <c r="BS18" s="26">
        <v>0.45454545454545453</v>
      </c>
      <c r="BT18" s="26">
        <v>0.52985074626865669</v>
      </c>
      <c r="BU18" s="29">
        <v>31.696969696969695</v>
      </c>
      <c r="BV18" s="29">
        <v>33.138059701492537</v>
      </c>
    </row>
    <row r="19" spans="1:74" x14ac:dyDescent="0.2">
      <c r="A19" s="749"/>
      <c r="B19" s="213" t="s">
        <v>247</v>
      </c>
      <c r="C19" s="214">
        <v>0.61235955056179781</v>
      </c>
      <c r="D19" s="214">
        <v>0.53439153439153431</v>
      </c>
      <c r="E19" s="214">
        <v>0.70059880239520966</v>
      </c>
      <c r="F19" s="215">
        <v>126</v>
      </c>
      <c r="G19" s="26">
        <v>0.65873015873015872</v>
      </c>
      <c r="H19" s="26">
        <v>0.55223880597014929</v>
      </c>
      <c r="I19" s="26">
        <v>0.77966101694915257</v>
      </c>
      <c r="J19" s="27">
        <v>33.19047619047619</v>
      </c>
      <c r="K19" s="27">
        <v>30.925373134328357</v>
      </c>
      <c r="L19" s="27">
        <v>35.762711864406782</v>
      </c>
      <c r="M19" s="28">
        <v>8</v>
      </c>
      <c r="N19" s="28">
        <v>118</v>
      </c>
      <c r="O19" s="26">
        <v>0.375</v>
      </c>
      <c r="P19" s="26">
        <v>0.67796610169491522</v>
      </c>
      <c r="Q19" s="27">
        <v>29.25</v>
      </c>
      <c r="R19" s="27">
        <v>33.457627118644069</v>
      </c>
      <c r="S19" s="26">
        <v>0.74603174603174605</v>
      </c>
      <c r="T19" s="26">
        <v>0.82539682539682535</v>
      </c>
      <c r="U19" s="26">
        <v>0.7857142857142857</v>
      </c>
      <c r="V19" s="26">
        <v>0.68253968253968256</v>
      </c>
      <c r="W19" s="26">
        <v>0.74603174603174605</v>
      </c>
      <c r="X19" s="26">
        <v>0.79365079365079361</v>
      </c>
      <c r="Y19" s="26">
        <v>0.81746031746031744</v>
      </c>
      <c r="Z19" s="215">
        <v>117</v>
      </c>
      <c r="AA19" s="26">
        <v>0.64102564102564108</v>
      </c>
      <c r="AB19" s="26">
        <v>0.60869565217391308</v>
      </c>
      <c r="AC19" s="26">
        <v>0.6875</v>
      </c>
      <c r="AD19" s="27">
        <v>33.034188034188034</v>
      </c>
      <c r="AE19" s="27">
        <v>32.086956521739133</v>
      </c>
      <c r="AF19" s="27">
        <v>34.395833333333336</v>
      </c>
      <c r="AG19" s="28">
        <v>3</v>
      </c>
      <c r="AH19" s="28">
        <v>114</v>
      </c>
      <c r="AI19" s="26">
        <v>0.33333333333333331</v>
      </c>
      <c r="AJ19" s="26">
        <v>0.64912280701754388</v>
      </c>
      <c r="AK19" s="27">
        <v>29.333333333333332</v>
      </c>
      <c r="AL19" s="27">
        <v>33.131578947368418</v>
      </c>
      <c r="AM19" s="26">
        <v>0.75213675213675213</v>
      </c>
      <c r="AN19" s="26">
        <v>0.88034188034188032</v>
      </c>
      <c r="AO19" s="26">
        <v>0.82051282051282048</v>
      </c>
      <c r="AP19" s="26">
        <v>0.65811965811965811</v>
      </c>
      <c r="AQ19" s="26">
        <v>0.70940170940170943</v>
      </c>
      <c r="AR19" s="26">
        <v>0.76923076923076927</v>
      </c>
      <c r="AS19" s="26">
        <v>0.81196581196581197</v>
      </c>
      <c r="AT19" s="215">
        <v>115</v>
      </c>
      <c r="AU19" s="26">
        <v>0.52173913043478259</v>
      </c>
      <c r="AV19" s="26">
        <v>0.40740740740740738</v>
      </c>
      <c r="AW19" s="26">
        <v>0.62295081967213117</v>
      </c>
      <c r="AX19" s="27">
        <v>32.669565217391302</v>
      </c>
      <c r="AY19" s="27">
        <v>31.277777777777779</v>
      </c>
      <c r="AZ19" s="27">
        <v>33.901639344262293</v>
      </c>
      <c r="BA19" s="28">
        <v>12</v>
      </c>
      <c r="BB19" s="26">
        <v>0.5</v>
      </c>
      <c r="BC19" s="26">
        <v>0.52427184466019416</v>
      </c>
      <c r="BD19" s="27">
        <v>28.833333333333332</v>
      </c>
      <c r="BE19" s="27">
        <v>33.116504854368934</v>
      </c>
      <c r="BF19" s="26">
        <v>0.66086956521739126</v>
      </c>
      <c r="BG19" s="26">
        <v>0.80869565217391304</v>
      </c>
      <c r="BH19" s="26">
        <v>0.73913043478260865</v>
      </c>
      <c r="BI19" s="26">
        <v>0.61739130434782608</v>
      </c>
      <c r="BJ19" s="26">
        <v>0.66956521739130437</v>
      </c>
      <c r="BK19" s="26">
        <v>0.75652173913043474</v>
      </c>
      <c r="BL19" s="26">
        <v>0.86956521739130432</v>
      </c>
      <c r="BM19" s="26">
        <v>0.38461538461538464</v>
      </c>
      <c r="BN19" s="26">
        <v>0.40298507462686567</v>
      </c>
      <c r="BO19" s="26">
        <v>0.36</v>
      </c>
      <c r="BP19" s="29">
        <v>30.444444444444443</v>
      </c>
      <c r="BQ19" s="29">
        <v>29.46268656716418</v>
      </c>
      <c r="BR19" s="29">
        <v>31.76</v>
      </c>
      <c r="BS19" s="26">
        <v>0.33333333333333331</v>
      </c>
      <c r="BT19" s="26">
        <v>0.39047619047619048</v>
      </c>
      <c r="BU19" s="29">
        <v>27.833333333333332</v>
      </c>
      <c r="BV19" s="29">
        <v>30.742857142857144</v>
      </c>
    </row>
    <row r="20" spans="1:74" ht="15" thickBot="1" x14ac:dyDescent="0.25">
      <c r="A20" s="750"/>
      <c r="B20" s="216" t="s">
        <v>250</v>
      </c>
      <c r="C20" s="217">
        <v>0.67583497053045194</v>
      </c>
      <c r="D20" s="217">
        <v>0.60984848484848486</v>
      </c>
      <c r="E20" s="217">
        <v>0.74693877551020404</v>
      </c>
      <c r="F20" s="218">
        <v>158</v>
      </c>
      <c r="G20" s="44">
        <v>0.689873417721519</v>
      </c>
      <c r="H20" s="44">
        <v>0.625</v>
      </c>
      <c r="I20" s="44">
        <v>0.75641025641025639</v>
      </c>
      <c r="J20" s="45">
        <v>32.582278481012658</v>
      </c>
      <c r="K20" s="45">
        <v>31.725000000000001</v>
      </c>
      <c r="L20" s="45">
        <v>33.46153846153846</v>
      </c>
      <c r="M20" s="46">
        <v>10</v>
      </c>
      <c r="N20" s="46">
        <v>148</v>
      </c>
      <c r="O20" s="44">
        <v>0.6</v>
      </c>
      <c r="P20" s="44">
        <v>0.69594594594594594</v>
      </c>
      <c r="Q20" s="45">
        <v>31.7</v>
      </c>
      <c r="R20" s="45">
        <v>32.641891891891895</v>
      </c>
      <c r="S20" s="44">
        <v>0.79113924050632911</v>
      </c>
      <c r="T20" s="44">
        <v>0.86075949367088611</v>
      </c>
      <c r="U20" s="44">
        <v>0.80379746835443033</v>
      </c>
      <c r="V20" s="44">
        <v>0.70253164556962022</v>
      </c>
      <c r="W20" s="44">
        <v>0.759493670886076</v>
      </c>
      <c r="X20" s="44">
        <v>0.76582278481012656</v>
      </c>
      <c r="Y20" s="44">
        <v>0.77848101265822789</v>
      </c>
      <c r="Z20" s="218">
        <v>180</v>
      </c>
      <c r="AA20" s="44">
        <v>0.7</v>
      </c>
      <c r="AB20" s="44">
        <v>0.6470588235294118</v>
      </c>
      <c r="AC20" s="44">
        <v>0.74736842105263157</v>
      </c>
      <c r="AD20" s="45">
        <v>33.87777777777778</v>
      </c>
      <c r="AE20" s="45">
        <v>31.882352941176471</v>
      </c>
      <c r="AF20" s="45">
        <v>35.663157894736841</v>
      </c>
      <c r="AG20" s="46">
        <v>15</v>
      </c>
      <c r="AH20" s="46">
        <v>165</v>
      </c>
      <c r="AI20" s="44">
        <v>0.46666666666666667</v>
      </c>
      <c r="AJ20" s="44">
        <v>0.72121212121212119</v>
      </c>
      <c r="AK20" s="45">
        <v>32.200000000000003</v>
      </c>
      <c r="AL20" s="45">
        <v>34.030303030303031</v>
      </c>
      <c r="AM20" s="44">
        <v>0.7944444444444444</v>
      </c>
      <c r="AN20" s="44">
        <v>0.85</v>
      </c>
      <c r="AO20" s="44">
        <v>0.85</v>
      </c>
      <c r="AP20" s="44">
        <v>0.73333333333333328</v>
      </c>
      <c r="AQ20" s="44">
        <v>0.78333333333333333</v>
      </c>
      <c r="AR20" s="44">
        <v>0.76666666666666672</v>
      </c>
      <c r="AS20" s="44">
        <v>0.84444444444444444</v>
      </c>
      <c r="AT20" s="218">
        <v>171</v>
      </c>
      <c r="AU20" s="44">
        <v>0.63742690058479534</v>
      </c>
      <c r="AV20" s="44">
        <v>0.56565656565656564</v>
      </c>
      <c r="AW20" s="44">
        <v>0.73611111111111116</v>
      </c>
      <c r="AX20" s="45">
        <v>34</v>
      </c>
      <c r="AY20" s="45">
        <v>32.454545454545453</v>
      </c>
      <c r="AZ20" s="45">
        <v>36.125</v>
      </c>
      <c r="BA20" s="46">
        <v>14</v>
      </c>
      <c r="BB20" s="44">
        <v>0.35714285714285715</v>
      </c>
      <c r="BC20" s="44">
        <v>0.66242038216560506</v>
      </c>
      <c r="BD20" s="45">
        <v>28.285714285714285</v>
      </c>
      <c r="BE20" s="45">
        <v>34.509554140127392</v>
      </c>
      <c r="BF20" s="44">
        <v>0.77777777777777779</v>
      </c>
      <c r="BG20" s="44">
        <v>0.84795321637426901</v>
      </c>
      <c r="BH20" s="44">
        <v>0.783625730994152</v>
      </c>
      <c r="BI20" s="44">
        <v>0.68421052631578949</v>
      </c>
      <c r="BJ20" s="44">
        <v>0.74269005847953218</v>
      </c>
      <c r="BK20" s="44">
        <v>0.80116959064327486</v>
      </c>
      <c r="BL20" s="44">
        <v>0.87134502923976609</v>
      </c>
      <c r="BM20" s="44">
        <v>0.49324324324324326</v>
      </c>
      <c r="BN20" s="44">
        <v>0.42666666666666669</v>
      </c>
      <c r="BO20" s="44">
        <v>0.56164383561643838</v>
      </c>
      <c r="BP20" s="47">
        <v>33.635135135135137</v>
      </c>
      <c r="BQ20" s="47">
        <v>32.44</v>
      </c>
      <c r="BR20" s="47">
        <v>34.863013698630134</v>
      </c>
      <c r="BS20" s="44">
        <v>0.5</v>
      </c>
      <c r="BT20" s="44">
        <v>0.49193548387096775</v>
      </c>
      <c r="BU20" s="47">
        <v>33.041666666666664</v>
      </c>
      <c r="BV20" s="47">
        <v>33.75</v>
      </c>
    </row>
    <row r="21" spans="1:74" x14ac:dyDescent="0.2">
      <c r="A21" s="748" t="s">
        <v>6</v>
      </c>
      <c r="B21" s="210" t="s">
        <v>215</v>
      </c>
      <c r="C21" s="211">
        <v>0.60227272727272729</v>
      </c>
      <c r="D21" s="211">
        <v>0.48538011695906436</v>
      </c>
      <c r="E21" s="211">
        <v>0.71270718232044195</v>
      </c>
      <c r="F21" s="212">
        <v>145</v>
      </c>
      <c r="G21" s="40">
        <v>0.66206896551724137</v>
      </c>
      <c r="H21" s="40">
        <v>0.51388888888888884</v>
      </c>
      <c r="I21" s="40">
        <v>0.80821917808219179</v>
      </c>
      <c r="J21" s="41">
        <v>32.558620689655172</v>
      </c>
      <c r="K21" s="41">
        <v>30.208333333333332</v>
      </c>
      <c r="L21" s="41">
        <v>34.876712328767127</v>
      </c>
      <c r="M21" s="42">
        <v>19</v>
      </c>
      <c r="N21" s="42">
        <v>126</v>
      </c>
      <c r="O21" s="40">
        <v>0.31578947368421051</v>
      </c>
      <c r="P21" s="40">
        <v>0.7142857142857143</v>
      </c>
      <c r="Q21" s="41">
        <v>29</v>
      </c>
      <c r="R21" s="41">
        <v>33.095238095238095</v>
      </c>
      <c r="S21" s="40">
        <v>0.8</v>
      </c>
      <c r="T21" s="40">
        <v>0.84827586206896555</v>
      </c>
      <c r="U21" s="40">
        <v>0.80689655172413788</v>
      </c>
      <c r="V21" s="40">
        <v>0.68965517241379315</v>
      </c>
      <c r="W21" s="40">
        <v>0.73793103448275865</v>
      </c>
      <c r="X21" s="40">
        <v>0.81379310344827582</v>
      </c>
      <c r="Y21" s="40">
        <v>0.8413793103448276</v>
      </c>
      <c r="Z21" s="212">
        <v>98</v>
      </c>
      <c r="AA21" s="40">
        <v>0.60204081632653061</v>
      </c>
      <c r="AB21" s="40">
        <v>0.60465116279069764</v>
      </c>
      <c r="AC21" s="40">
        <v>0.6</v>
      </c>
      <c r="AD21" s="41">
        <v>31.5</v>
      </c>
      <c r="AE21" s="41">
        <v>31.465116279069768</v>
      </c>
      <c r="AF21" s="41">
        <v>31.527272727272727</v>
      </c>
      <c r="AG21" s="42">
        <v>6</v>
      </c>
      <c r="AH21" s="42">
        <v>92</v>
      </c>
      <c r="AI21" s="40">
        <v>0.33333333333333331</v>
      </c>
      <c r="AJ21" s="40">
        <v>0.61956521739130432</v>
      </c>
      <c r="AK21" s="41">
        <v>27.166666666666668</v>
      </c>
      <c r="AL21" s="41">
        <v>31.782608695652176</v>
      </c>
      <c r="AM21" s="40">
        <v>0.70408163265306123</v>
      </c>
      <c r="AN21" s="40">
        <v>0.80612244897959184</v>
      </c>
      <c r="AO21" s="40">
        <v>0.76530612244897955</v>
      </c>
      <c r="AP21" s="40">
        <v>0.65306122448979587</v>
      </c>
      <c r="AQ21" s="40">
        <v>0.62244897959183676</v>
      </c>
      <c r="AR21" s="40">
        <v>0.76530612244897955</v>
      </c>
      <c r="AS21" s="40">
        <v>0.77551020408163263</v>
      </c>
      <c r="AT21" s="212">
        <v>109</v>
      </c>
      <c r="AU21" s="40">
        <v>0.52293577981651373</v>
      </c>
      <c r="AV21" s="40">
        <v>0.35714285714285715</v>
      </c>
      <c r="AW21" s="40">
        <v>0.69811320754716977</v>
      </c>
      <c r="AX21" s="41">
        <v>31.064220183486238</v>
      </c>
      <c r="AY21" s="41">
        <v>28.75</v>
      </c>
      <c r="AZ21" s="41">
        <v>33.509433962264154</v>
      </c>
      <c r="BA21" s="42">
        <v>19</v>
      </c>
      <c r="BB21" s="40">
        <v>0.31578947368421051</v>
      </c>
      <c r="BC21" s="40">
        <v>0.56666666666666665</v>
      </c>
      <c r="BD21" s="41">
        <v>27.789473684210527</v>
      </c>
      <c r="BE21" s="41">
        <v>31.755555555555556</v>
      </c>
      <c r="BF21" s="40">
        <v>0.70642201834862384</v>
      </c>
      <c r="BG21" s="40">
        <v>0.78899082568807344</v>
      </c>
      <c r="BH21" s="40">
        <v>0.76146788990825687</v>
      </c>
      <c r="BI21" s="40">
        <v>0.58715596330275233</v>
      </c>
      <c r="BJ21" s="40">
        <v>0.62385321100917435</v>
      </c>
      <c r="BK21" s="40">
        <v>0.78899082568807344</v>
      </c>
      <c r="BL21" s="40">
        <v>0.76146788990825687</v>
      </c>
      <c r="BM21" s="40">
        <v>0.37815126050420167</v>
      </c>
      <c r="BN21" s="40">
        <v>0.25</v>
      </c>
      <c r="BO21" s="40">
        <v>0.52727272727272723</v>
      </c>
      <c r="BP21" s="43">
        <v>30.823529411764707</v>
      </c>
      <c r="BQ21" s="43">
        <v>29.5</v>
      </c>
      <c r="BR21" s="43">
        <v>32.363636363636367</v>
      </c>
      <c r="BS21" s="40">
        <v>0.25</v>
      </c>
      <c r="BT21" s="40">
        <v>0.40404040404040403</v>
      </c>
      <c r="BU21" s="43">
        <v>28.8</v>
      </c>
      <c r="BV21" s="43">
        <v>31.232323232323232</v>
      </c>
    </row>
    <row r="22" spans="1:74" x14ac:dyDescent="0.2">
      <c r="A22" s="749"/>
      <c r="B22" s="213" t="s">
        <v>218</v>
      </c>
      <c r="C22" s="214">
        <v>0.69343065693430661</v>
      </c>
      <c r="D22" s="214">
        <v>0.6097560975609756</v>
      </c>
      <c r="E22" s="214">
        <v>0.77669902912621358</v>
      </c>
      <c r="F22" s="215">
        <v>135</v>
      </c>
      <c r="G22" s="26">
        <v>0.72592592592592597</v>
      </c>
      <c r="H22" s="26">
        <v>0.64406779661016944</v>
      </c>
      <c r="I22" s="26">
        <v>0.78947368421052633</v>
      </c>
      <c r="J22" s="27">
        <v>34.414814814814818</v>
      </c>
      <c r="K22" s="27">
        <v>32.457627118644069</v>
      </c>
      <c r="L22" s="27">
        <v>35.934210526315788</v>
      </c>
      <c r="M22" s="28">
        <v>12</v>
      </c>
      <c r="N22" s="28">
        <v>123</v>
      </c>
      <c r="O22" s="26">
        <v>0.41666666666666669</v>
      </c>
      <c r="P22" s="26">
        <v>0.75609756097560976</v>
      </c>
      <c r="Q22" s="27">
        <v>30.333333333333332</v>
      </c>
      <c r="R22" s="27">
        <v>34.8130081300813</v>
      </c>
      <c r="S22" s="26">
        <v>0.83703703703703702</v>
      </c>
      <c r="T22" s="26">
        <v>0.89629629629629626</v>
      </c>
      <c r="U22" s="26">
        <v>0.85185185185185186</v>
      </c>
      <c r="V22" s="26">
        <v>0.73333333333333328</v>
      </c>
      <c r="W22" s="26">
        <v>0.8</v>
      </c>
      <c r="X22" s="26">
        <v>0.85185185185185186</v>
      </c>
      <c r="Y22" s="26">
        <v>0.88148148148148153</v>
      </c>
      <c r="Z22" s="215">
        <v>142</v>
      </c>
      <c r="AA22" s="26">
        <v>0.72535211267605637</v>
      </c>
      <c r="AB22" s="26">
        <v>0.68918918918918914</v>
      </c>
      <c r="AC22" s="26">
        <v>0.76470588235294112</v>
      </c>
      <c r="AD22" s="27">
        <v>34.950704225352112</v>
      </c>
      <c r="AE22" s="27">
        <v>34.148648648648646</v>
      </c>
      <c r="AF22" s="27">
        <v>35.823529411764703</v>
      </c>
      <c r="AG22" s="28">
        <v>7</v>
      </c>
      <c r="AH22" s="28">
        <v>135</v>
      </c>
      <c r="AI22" s="26">
        <v>0.42857142857142855</v>
      </c>
      <c r="AJ22" s="26">
        <v>0.7407407407407407</v>
      </c>
      <c r="AK22" s="27">
        <v>31.714285714285715</v>
      </c>
      <c r="AL22" s="27">
        <v>35.11851851851852</v>
      </c>
      <c r="AM22" s="26">
        <v>0.78873239436619713</v>
      </c>
      <c r="AN22" s="26">
        <v>0.88028169014084512</v>
      </c>
      <c r="AO22" s="26">
        <v>0.8098591549295775</v>
      </c>
      <c r="AP22" s="26">
        <v>0.78169014084507038</v>
      </c>
      <c r="AQ22" s="26">
        <v>0.78169014084507038</v>
      </c>
      <c r="AR22" s="26">
        <v>0.823943661971831</v>
      </c>
      <c r="AS22" s="26">
        <v>0.79577464788732399</v>
      </c>
      <c r="AT22" s="215">
        <v>134</v>
      </c>
      <c r="AU22" s="26">
        <v>0.62686567164179108</v>
      </c>
      <c r="AV22" s="26">
        <v>0.5</v>
      </c>
      <c r="AW22" s="26">
        <v>0.77419354838709675</v>
      </c>
      <c r="AX22" s="27">
        <v>33.343283582089555</v>
      </c>
      <c r="AY22" s="27">
        <v>31.611111111111111</v>
      </c>
      <c r="AZ22" s="27">
        <v>35.354838709677416</v>
      </c>
      <c r="BA22" s="28">
        <v>12</v>
      </c>
      <c r="BB22" s="26">
        <v>0.5</v>
      </c>
      <c r="BC22" s="26">
        <v>0.63934426229508201</v>
      </c>
      <c r="BD22" s="27">
        <v>29.666666666666668</v>
      </c>
      <c r="BE22" s="27">
        <v>33.704918032786885</v>
      </c>
      <c r="BF22" s="26">
        <v>0.78358208955223885</v>
      </c>
      <c r="BG22" s="26">
        <v>0.88805970149253732</v>
      </c>
      <c r="BH22" s="26">
        <v>0.77611940298507465</v>
      </c>
      <c r="BI22" s="26">
        <v>0.68656716417910446</v>
      </c>
      <c r="BJ22" s="26">
        <v>0.73880597014925375</v>
      </c>
      <c r="BK22" s="26">
        <v>0.77611940298507465</v>
      </c>
      <c r="BL22" s="26">
        <v>0.77611940298507465</v>
      </c>
      <c r="BM22" s="26">
        <v>0.6160714285714286</v>
      </c>
      <c r="BN22" s="26">
        <v>0.53061224489795922</v>
      </c>
      <c r="BO22" s="26">
        <v>0.68253968253968256</v>
      </c>
      <c r="BP22" s="29">
        <v>34.178571428571431</v>
      </c>
      <c r="BQ22" s="29">
        <v>32.734693877551024</v>
      </c>
      <c r="BR22" s="29">
        <v>35.301587301587304</v>
      </c>
      <c r="BS22" s="26">
        <v>0.42857142857142855</v>
      </c>
      <c r="BT22" s="26">
        <v>0.62857142857142856</v>
      </c>
      <c r="BU22" s="29">
        <v>30.571428571428573</v>
      </c>
      <c r="BV22" s="29">
        <v>34.419047619047618</v>
      </c>
    </row>
    <row r="23" spans="1:74" x14ac:dyDescent="0.2">
      <c r="A23" s="749"/>
      <c r="B23" s="213" t="s">
        <v>216</v>
      </c>
      <c r="C23" s="214">
        <v>0.65777777777777779</v>
      </c>
      <c r="D23" s="214">
        <v>0.56756756756756754</v>
      </c>
      <c r="E23" s="214">
        <v>0.74561403508771928</v>
      </c>
      <c r="F23" s="215">
        <v>82</v>
      </c>
      <c r="G23" s="26">
        <v>0.69512195121951215</v>
      </c>
      <c r="H23" s="26">
        <v>0.61904761904761907</v>
      </c>
      <c r="I23" s="26">
        <v>0.77500000000000002</v>
      </c>
      <c r="J23" s="27">
        <v>33.621951219512198</v>
      </c>
      <c r="K23" s="27">
        <v>31.428571428571427</v>
      </c>
      <c r="L23" s="27">
        <v>35.924999999999997</v>
      </c>
      <c r="M23" s="28">
        <v>6</v>
      </c>
      <c r="N23" s="28">
        <v>76</v>
      </c>
      <c r="O23" s="26">
        <v>0.33333333333333331</v>
      </c>
      <c r="P23" s="26">
        <v>0.72368421052631582</v>
      </c>
      <c r="Q23" s="27">
        <v>26.666666666666668</v>
      </c>
      <c r="R23" s="27">
        <v>34.171052631578945</v>
      </c>
      <c r="S23" s="26">
        <v>0.81707317073170727</v>
      </c>
      <c r="T23" s="26">
        <v>0.86585365853658536</v>
      </c>
      <c r="U23" s="26">
        <v>0.80487804878048785</v>
      </c>
      <c r="V23" s="26">
        <v>0.74390243902439024</v>
      </c>
      <c r="W23" s="26">
        <v>0.73170731707317072</v>
      </c>
      <c r="X23" s="26">
        <v>0.82926829268292679</v>
      </c>
      <c r="Y23" s="26">
        <v>0.84146341463414631</v>
      </c>
      <c r="Z23" s="215">
        <v>72</v>
      </c>
      <c r="AA23" s="26">
        <v>0.65277777777777779</v>
      </c>
      <c r="AB23" s="26">
        <v>0.44444444444444442</v>
      </c>
      <c r="AC23" s="26">
        <v>0.86111111111111116</v>
      </c>
      <c r="AD23" s="27">
        <v>34.263888888888886</v>
      </c>
      <c r="AE23" s="27">
        <v>32.25</v>
      </c>
      <c r="AF23" s="27">
        <v>36.277777777777779</v>
      </c>
      <c r="AG23" s="28">
        <v>6</v>
      </c>
      <c r="AH23" s="28">
        <v>66</v>
      </c>
      <c r="AI23" s="26">
        <v>0.83333333333333337</v>
      </c>
      <c r="AJ23" s="26">
        <v>0.63636363636363635</v>
      </c>
      <c r="AK23" s="27">
        <v>33.333333333333336</v>
      </c>
      <c r="AL23" s="27">
        <v>34.348484848484851</v>
      </c>
      <c r="AM23" s="26">
        <v>0.88888888888888884</v>
      </c>
      <c r="AN23" s="26">
        <v>0.86111111111111116</v>
      </c>
      <c r="AO23" s="26">
        <v>0.875</v>
      </c>
      <c r="AP23" s="26">
        <v>0.66666666666666663</v>
      </c>
      <c r="AQ23" s="26">
        <v>0.80555555555555558</v>
      </c>
      <c r="AR23" s="26">
        <v>0.875</v>
      </c>
      <c r="AS23" s="26">
        <v>0.94444444444444442</v>
      </c>
      <c r="AT23" s="215">
        <v>71</v>
      </c>
      <c r="AU23" s="26">
        <v>0.61971830985915488</v>
      </c>
      <c r="AV23" s="26">
        <v>0.63636363636363635</v>
      </c>
      <c r="AW23" s="26">
        <v>0.60526315789473684</v>
      </c>
      <c r="AX23" s="27">
        <v>33.112676056338032</v>
      </c>
      <c r="AY23" s="27">
        <v>32.454545454545453</v>
      </c>
      <c r="AZ23" s="27">
        <v>33.684210526315788</v>
      </c>
      <c r="BA23" s="28">
        <v>9</v>
      </c>
      <c r="BB23" s="26">
        <v>0.44444444444444442</v>
      </c>
      <c r="BC23" s="26">
        <v>0.64516129032258063</v>
      </c>
      <c r="BD23" s="27">
        <v>27.444444444444443</v>
      </c>
      <c r="BE23" s="27">
        <v>33.935483870967744</v>
      </c>
      <c r="BF23" s="26">
        <v>0.73239436619718312</v>
      </c>
      <c r="BG23" s="26">
        <v>0.85915492957746475</v>
      </c>
      <c r="BH23" s="26">
        <v>0.83098591549295775</v>
      </c>
      <c r="BI23" s="26">
        <v>0.676056338028169</v>
      </c>
      <c r="BJ23" s="26">
        <v>0.71830985915492962</v>
      </c>
      <c r="BK23" s="26">
        <v>0.76056338028169013</v>
      </c>
      <c r="BL23" s="26">
        <v>0.80281690140845074</v>
      </c>
      <c r="BM23" s="26">
        <v>0.50588235294117645</v>
      </c>
      <c r="BN23" s="26">
        <v>0.44186046511627908</v>
      </c>
      <c r="BO23" s="26">
        <v>0.5714285714285714</v>
      </c>
      <c r="BP23" s="29">
        <v>34.517647058823528</v>
      </c>
      <c r="BQ23" s="29">
        <v>33.790697674418603</v>
      </c>
      <c r="BR23" s="29">
        <v>35.261904761904759</v>
      </c>
      <c r="BS23" s="26">
        <v>0.33333333333333331</v>
      </c>
      <c r="BT23" s="26">
        <v>0.52631578947368418</v>
      </c>
      <c r="BU23" s="29">
        <v>32</v>
      </c>
      <c r="BV23" s="29">
        <v>34.815789473684212</v>
      </c>
    </row>
    <row r="24" spans="1:74" x14ac:dyDescent="0.2">
      <c r="A24" s="749"/>
      <c r="B24" s="213" t="s">
        <v>217</v>
      </c>
      <c r="C24" s="214">
        <v>0.59030837004405279</v>
      </c>
      <c r="D24" s="214">
        <v>0.48917748917748916</v>
      </c>
      <c r="E24" s="214">
        <v>0.69506726457399104</v>
      </c>
      <c r="F24" s="215">
        <v>160</v>
      </c>
      <c r="G24" s="26">
        <v>0.60624999999999996</v>
      </c>
      <c r="H24" s="26">
        <v>0.4567901234567901</v>
      </c>
      <c r="I24" s="26">
        <v>0.759493670886076</v>
      </c>
      <c r="J24" s="27">
        <v>32.34375</v>
      </c>
      <c r="K24" s="27">
        <v>30.333333333333332</v>
      </c>
      <c r="L24" s="27">
        <v>34.405063291139243</v>
      </c>
      <c r="M24" s="28">
        <v>25</v>
      </c>
      <c r="N24" s="28">
        <v>135</v>
      </c>
      <c r="O24" s="26">
        <v>0.32</v>
      </c>
      <c r="P24" s="26">
        <v>0.65925925925925921</v>
      </c>
      <c r="Q24" s="27">
        <v>29.44</v>
      </c>
      <c r="R24" s="27">
        <v>32.88148148148148</v>
      </c>
      <c r="S24" s="26">
        <v>0.76875000000000004</v>
      </c>
      <c r="T24" s="26">
        <v>0.8</v>
      </c>
      <c r="U24" s="26">
        <v>0.8</v>
      </c>
      <c r="V24" s="26">
        <v>0.61250000000000004</v>
      </c>
      <c r="W24" s="26">
        <v>0.66874999999999996</v>
      </c>
      <c r="X24" s="26">
        <v>0.76875000000000004</v>
      </c>
      <c r="Y24" s="26">
        <v>0.81874999999999998</v>
      </c>
      <c r="Z24" s="215">
        <v>149</v>
      </c>
      <c r="AA24" s="26">
        <v>0.59060402684563762</v>
      </c>
      <c r="AB24" s="26">
        <v>0.50684931506849318</v>
      </c>
      <c r="AC24" s="26">
        <v>0.67105263157894735</v>
      </c>
      <c r="AD24" s="27">
        <v>32.348993288590606</v>
      </c>
      <c r="AE24" s="27">
        <v>30.863013698630137</v>
      </c>
      <c r="AF24" s="27">
        <v>33.776315789473685</v>
      </c>
      <c r="AG24" s="28">
        <v>20</v>
      </c>
      <c r="AH24" s="28">
        <v>129</v>
      </c>
      <c r="AI24" s="26">
        <v>0.35</v>
      </c>
      <c r="AJ24" s="26">
        <v>0.62790697674418605</v>
      </c>
      <c r="AK24" s="27">
        <v>31.8</v>
      </c>
      <c r="AL24" s="27">
        <v>32.434108527131784</v>
      </c>
      <c r="AM24" s="26">
        <v>0.7651006711409396</v>
      </c>
      <c r="AN24" s="26">
        <v>0.80536912751677847</v>
      </c>
      <c r="AO24" s="26">
        <v>0.77181208053691275</v>
      </c>
      <c r="AP24" s="26">
        <v>0.63087248322147649</v>
      </c>
      <c r="AQ24" s="26">
        <v>0.63758389261744963</v>
      </c>
      <c r="AR24" s="26">
        <v>0.73825503355704702</v>
      </c>
      <c r="AS24" s="26">
        <v>0.74496644295302017</v>
      </c>
      <c r="AT24" s="215">
        <v>145</v>
      </c>
      <c r="AU24" s="26">
        <v>0.57241379310344831</v>
      </c>
      <c r="AV24" s="26">
        <v>0.50649350649350644</v>
      </c>
      <c r="AW24" s="26">
        <v>0.6470588235294118</v>
      </c>
      <c r="AX24" s="27">
        <v>32.53793103448276</v>
      </c>
      <c r="AY24" s="27">
        <v>32.311688311688314</v>
      </c>
      <c r="AZ24" s="27">
        <v>32.794117647058826</v>
      </c>
      <c r="BA24" s="28">
        <v>31</v>
      </c>
      <c r="BB24" s="26">
        <v>0.41935483870967744</v>
      </c>
      <c r="BC24" s="26">
        <v>0.61403508771929827</v>
      </c>
      <c r="BD24" s="27">
        <v>30.161290322580644</v>
      </c>
      <c r="BE24" s="27">
        <v>33.184210526315788</v>
      </c>
      <c r="BF24" s="26">
        <v>0.7448275862068966</v>
      </c>
      <c r="BG24" s="26">
        <v>0.8413793103448276</v>
      </c>
      <c r="BH24" s="26">
        <v>0.81379310344827582</v>
      </c>
      <c r="BI24" s="26">
        <v>0.58620689655172409</v>
      </c>
      <c r="BJ24" s="26">
        <v>0.6827586206896552</v>
      </c>
      <c r="BK24" s="26">
        <v>0.75172413793103443</v>
      </c>
      <c r="BL24" s="26">
        <v>0.75862068965517238</v>
      </c>
      <c r="BM24" s="26">
        <v>0.38513513513513514</v>
      </c>
      <c r="BN24" s="26">
        <v>0.36486486486486486</v>
      </c>
      <c r="BO24" s="26">
        <v>0.40540540540540543</v>
      </c>
      <c r="BP24" s="29">
        <v>31.486486486486488</v>
      </c>
      <c r="BQ24" s="29">
        <v>30.283783783783782</v>
      </c>
      <c r="BR24" s="29">
        <v>32.689189189189186</v>
      </c>
      <c r="BS24" s="26">
        <v>0.26666666666666666</v>
      </c>
      <c r="BT24" s="26">
        <v>0.4152542372881356</v>
      </c>
      <c r="BU24" s="29">
        <v>30.566666666666666</v>
      </c>
      <c r="BV24" s="29">
        <v>31.720338983050848</v>
      </c>
    </row>
    <row r="25" spans="1:74" ht="15" thickBot="1" x14ac:dyDescent="0.25">
      <c r="A25" s="750"/>
      <c r="B25" s="216" t="s">
        <v>214</v>
      </c>
      <c r="C25" s="217">
        <v>0.65110565110565111</v>
      </c>
      <c r="D25" s="217">
        <v>0.52112676056338025</v>
      </c>
      <c r="E25" s="217">
        <v>0.79381443298969068</v>
      </c>
      <c r="F25" s="218">
        <v>145</v>
      </c>
      <c r="G25" s="44">
        <v>0.69655172413793098</v>
      </c>
      <c r="H25" s="44">
        <v>0.63414634146341464</v>
      </c>
      <c r="I25" s="44">
        <v>0.77777777777777779</v>
      </c>
      <c r="J25" s="45">
        <v>34.089655172413792</v>
      </c>
      <c r="K25" s="45">
        <v>33.170731707317074</v>
      </c>
      <c r="L25" s="45">
        <v>35.285714285714285</v>
      </c>
      <c r="M25" s="46">
        <v>15</v>
      </c>
      <c r="N25" s="46">
        <v>130</v>
      </c>
      <c r="O25" s="44">
        <v>0.46666666666666667</v>
      </c>
      <c r="P25" s="44">
        <v>0.72307692307692306</v>
      </c>
      <c r="Q25" s="45">
        <v>29.6</v>
      </c>
      <c r="R25" s="45">
        <v>34.607692307692311</v>
      </c>
      <c r="S25" s="44">
        <v>0.8</v>
      </c>
      <c r="T25" s="44">
        <v>0.83448275862068966</v>
      </c>
      <c r="U25" s="44">
        <v>0.8</v>
      </c>
      <c r="V25" s="44">
        <v>0.72413793103448276</v>
      </c>
      <c r="W25" s="44">
        <v>0.78620689655172415</v>
      </c>
      <c r="X25" s="44">
        <v>0.82758620689655171</v>
      </c>
      <c r="Y25" s="44">
        <v>0.82758620689655171</v>
      </c>
      <c r="Z25" s="218">
        <v>141</v>
      </c>
      <c r="AA25" s="44">
        <v>0.63120567375886527</v>
      </c>
      <c r="AB25" s="44">
        <v>0.50666666666666671</v>
      </c>
      <c r="AC25" s="44">
        <v>0.77272727272727271</v>
      </c>
      <c r="AD25" s="45">
        <v>32.723404255319146</v>
      </c>
      <c r="AE25" s="45">
        <v>30.293333333333333</v>
      </c>
      <c r="AF25" s="45">
        <v>35.484848484848484</v>
      </c>
      <c r="AG25" s="46">
        <v>16</v>
      </c>
      <c r="AH25" s="46">
        <v>125</v>
      </c>
      <c r="AI25" s="44">
        <v>0.3125</v>
      </c>
      <c r="AJ25" s="44">
        <v>0.67200000000000004</v>
      </c>
      <c r="AK25" s="45">
        <v>26.9375</v>
      </c>
      <c r="AL25" s="45">
        <v>33.463999999999999</v>
      </c>
      <c r="AM25" s="44">
        <v>0.7021276595744681</v>
      </c>
      <c r="AN25" s="44">
        <v>0.82269503546099287</v>
      </c>
      <c r="AO25" s="44">
        <v>0.75886524822695034</v>
      </c>
      <c r="AP25" s="44">
        <v>0.65957446808510634</v>
      </c>
      <c r="AQ25" s="44">
        <v>0.69503546099290781</v>
      </c>
      <c r="AR25" s="44">
        <v>0.70921985815602839</v>
      </c>
      <c r="AS25" s="44">
        <v>0.73758865248226946</v>
      </c>
      <c r="AT25" s="218">
        <v>122</v>
      </c>
      <c r="AU25" s="44">
        <v>0.61475409836065575</v>
      </c>
      <c r="AV25" s="44">
        <v>0.36842105263157893</v>
      </c>
      <c r="AW25" s="44">
        <v>0.83076923076923082</v>
      </c>
      <c r="AX25" s="45">
        <v>34.024590163934427</v>
      </c>
      <c r="AY25" s="45">
        <v>30.631578947368421</v>
      </c>
      <c r="AZ25" s="45">
        <v>37</v>
      </c>
      <c r="BA25" s="46">
        <v>11</v>
      </c>
      <c r="BB25" s="44">
        <v>0.36363636363636365</v>
      </c>
      <c r="BC25" s="44">
        <v>0.63963963963963966</v>
      </c>
      <c r="BD25" s="45">
        <v>30.454545454545453</v>
      </c>
      <c r="BE25" s="45">
        <v>34.378378378378379</v>
      </c>
      <c r="BF25" s="44">
        <v>0.76229508196721307</v>
      </c>
      <c r="BG25" s="44">
        <v>0.90163934426229508</v>
      </c>
      <c r="BH25" s="44">
        <v>0.77868852459016391</v>
      </c>
      <c r="BI25" s="44">
        <v>0.71311475409836067</v>
      </c>
      <c r="BJ25" s="44">
        <v>0.74590163934426235</v>
      </c>
      <c r="BK25" s="44">
        <v>0.74590163934426235</v>
      </c>
      <c r="BL25" s="44">
        <v>0.74590163934426235</v>
      </c>
      <c r="BM25" s="44">
        <v>0.38211382113821141</v>
      </c>
      <c r="BN25" s="44">
        <v>0.26470588235294118</v>
      </c>
      <c r="BO25" s="44">
        <v>0.52727272727272723</v>
      </c>
      <c r="BP25" s="47">
        <v>31.227642276422763</v>
      </c>
      <c r="BQ25" s="47">
        <v>29.470588235294116</v>
      </c>
      <c r="BR25" s="47">
        <v>33.4</v>
      </c>
      <c r="BS25" s="44">
        <v>0.125</v>
      </c>
      <c r="BT25" s="44">
        <v>0.4</v>
      </c>
      <c r="BU25" s="47">
        <v>30.25</v>
      </c>
      <c r="BV25" s="47">
        <v>31.295652173913044</v>
      </c>
    </row>
    <row r="26" spans="1:74" x14ac:dyDescent="0.2">
      <c r="A26" s="748" t="s">
        <v>7</v>
      </c>
      <c r="B26" s="210" t="s">
        <v>222</v>
      </c>
      <c r="C26" s="211">
        <v>0.59217877094972071</v>
      </c>
      <c r="D26" s="211">
        <v>0.51999999999999991</v>
      </c>
      <c r="E26" s="211">
        <v>0.66120218579234979</v>
      </c>
      <c r="F26" s="212">
        <v>118</v>
      </c>
      <c r="G26" s="40">
        <v>0.59322033898305082</v>
      </c>
      <c r="H26" s="40">
        <v>0.52542372881355937</v>
      </c>
      <c r="I26" s="40">
        <v>0.66101694915254239</v>
      </c>
      <c r="J26" s="41">
        <v>31.694915254237287</v>
      </c>
      <c r="K26" s="41">
        <v>30</v>
      </c>
      <c r="L26" s="41">
        <v>33.389830508474574</v>
      </c>
      <c r="M26" s="42">
        <v>24</v>
      </c>
      <c r="N26" s="42">
        <v>94</v>
      </c>
      <c r="O26" s="40">
        <v>0.5</v>
      </c>
      <c r="P26" s="40">
        <v>0.61702127659574468</v>
      </c>
      <c r="Q26" s="41">
        <v>30.5</v>
      </c>
      <c r="R26" s="41">
        <v>32</v>
      </c>
      <c r="S26" s="40">
        <v>0.74576271186440679</v>
      </c>
      <c r="T26" s="40">
        <v>0.80508474576271183</v>
      </c>
      <c r="U26" s="40">
        <v>0.73728813559322037</v>
      </c>
      <c r="V26" s="40">
        <v>0.65254237288135597</v>
      </c>
      <c r="W26" s="40">
        <v>0.63559322033898302</v>
      </c>
      <c r="X26" s="40">
        <v>0.74576271186440679</v>
      </c>
      <c r="Y26" s="40">
        <v>0.80508474576271183</v>
      </c>
      <c r="Z26" s="212">
        <v>133</v>
      </c>
      <c r="AA26" s="40">
        <v>0.61654135338345861</v>
      </c>
      <c r="AB26" s="40">
        <v>0.53731343283582089</v>
      </c>
      <c r="AC26" s="40">
        <v>0.69696969696969702</v>
      </c>
      <c r="AD26" s="41">
        <v>32.541353383458649</v>
      </c>
      <c r="AE26" s="41">
        <v>31.731343283582088</v>
      </c>
      <c r="AF26" s="41">
        <v>33.363636363636367</v>
      </c>
      <c r="AG26" s="42">
        <v>27</v>
      </c>
      <c r="AH26" s="42">
        <v>106</v>
      </c>
      <c r="AI26" s="40">
        <v>0.59259259259259256</v>
      </c>
      <c r="AJ26" s="40">
        <v>0.62264150943396224</v>
      </c>
      <c r="AK26" s="41">
        <v>31.925925925925927</v>
      </c>
      <c r="AL26" s="41">
        <v>32.698113207547166</v>
      </c>
      <c r="AM26" s="40">
        <v>0.73684210526315785</v>
      </c>
      <c r="AN26" s="40">
        <v>0.80451127819548873</v>
      </c>
      <c r="AO26" s="40">
        <v>0.84210526315789469</v>
      </c>
      <c r="AP26" s="40">
        <v>0.67669172932330823</v>
      </c>
      <c r="AQ26" s="40">
        <v>0.6992481203007519</v>
      </c>
      <c r="AR26" s="40">
        <v>0.72932330827067671</v>
      </c>
      <c r="AS26" s="40">
        <v>0.73684210526315785</v>
      </c>
      <c r="AT26" s="212">
        <v>109</v>
      </c>
      <c r="AU26" s="40">
        <v>0.55963302752293576</v>
      </c>
      <c r="AV26" s="40">
        <v>0.49019607843137253</v>
      </c>
      <c r="AW26" s="40">
        <v>0.62068965517241381</v>
      </c>
      <c r="AX26" s="41">
        <v>33.256880733944953</v>
      </c>
      <c r="AY26" s="41">
        <v>30.803921568627452</v>
      </c>
      <c r="AZ26" s="41">
        <v>35.413793103448278</v>
      </c>
      <c r="BA26" s="42">
        <v>22</v>
      </c>
      <c r="BB26" s="40">
        <v>0.45454545454545453</v>
      </c>
      <c r="BC26" s="40">
        <v>0.58620689655172409</v>
      </c>
      <c r="BD26" s="41">
        <v>32.136363636363633</v>
      </c>
      <c r="BE26" s="41">
        <v>33.540229885057471</v>
      </c>
      <c r="BF26" s="40">
        <v>0.75229357798165142</v>
      </c>
      <c r="BG26" s="40">
        <v>0.80733944954128445</v>
      </c>
      <c r="BH26" s="40">
        <v>0.75229357798165142</v>
      </c>
      <c r="BI26" s="40">
        <v>0.66972477064220182</v>
      </c>
      <c r="BJ26" s="40">
        <v>0.66972477064220182</v>
      </c>
      <c r="BK26" s="40">
        <v>0.78899082568807344</v>
      </c>
      <c r="BL26" s="40">
        <v>0.82568807339449546</v>
      </c>
      <c r="BM26" s="40">
        <v>0.43089430894308944</v>
      </c>
      <c r="BN26" s="40">
        <v>0.359375</v>
      </c>
      <c r="BO26" s="40">
        <v>0.50847457627118642</v>
      </c>
      <c r="BP26" s="43">
        <v>31.682926829268293</v>
      </c>
      <c r="BQ26" s="43">
        <v>30.515625</v>
      </c>
      <c r="BR26" s="43">
        <v>32.949152542372879</v>
      </c>
      <c r="BS26" s="40">
        <v>0.32142857142857145</v>
      </c>
      <c r="BT26" s="40">
        <v>0.4631578947368421</v>
      </c>
      <c r="BU26" s="43">
        <v>30.071428571428573</v>
      </c>
      <c r="BV26" s="43">
        <v>32.157894736842103</v>
      </c>
    </row>
    <row r="27" spans="1:74" x14ac:dyDescent="0.2">
      <c r="A27" s="749"/>
      <c r="B27" s="213" t="s">
        <v>220</v>
      </c>
      <c r="C27" s="214">
        <v>0.58292682926829276</v>
      </c>
      <c r="D27" s="214">
        <v>0.54460093896713613</v>
      </c>
      <c r="E27" s="214">
        <v>0.62436548223350252</v>
      </c>
      <c r="F27" s="215">
        <v>147</v>
      </c>
      <c r="G27" s="26">
        <v>0.65306122448979587</v>
      </c>
      <c r="H27" s="26">
        <v>0.61538461538461542</v>
      </c>
      <c r="I27" s="26">
        <v>0.69565217391304346</v>
      </c>
      <c r="J27" s="27">
        <v>32.816326530612244</v>
      </c>
      <c r="K27" s="27">
        <v>31.602564102564102</v>
      </c>
      <c r="L27" s="27">
        <v>34.188405797101453</v>
      </c>
      <c r="M27" s="28">
        <v>41</v>
      </c>
      <c r="N27" s="28">
        <v>106</v>
      </c>
      <c r="O27" s="26">
        <v>0.6097560975609756</v>
      </c>
      <c r="P27" s="26">
        <v>0.66981132075471694</v>
      </c>
      <c r="Q27" s="27">
        <v>31.341463414634145</v>
      </c>
      <c r="R27" s="27">
        <v>33.386792452830186</v>
      </c>
      <c r="S27" s="26">
        <v>0.74149659863945583</v>
      </c>
      <c r="T27" s="26">
        <v>0.85034013605442171</v>
      </c>
      <c r="U27" s="26">
        <v>0.80272108843537415</v>
      </c>
      <c r="V27" s="26">
        <v>0.66666666666666663</v>
      </c>
      <c r="W27" s="26">
        <v>0.70748299319727892</v>
      </c>
      <c r="X27" s="26">
        <v>0.68707482993197277</v>
      </c>
      <c r="Y27" s="26">
        <v>0.78231292517006801</v>
      </c>
      <c r="Z27" s="215">
        <v>132</v>
      </c>
      <c r="AA27" s="26">
        <v>0.5757575757575758</v>
      </c>
      <c r="AB27" s="26">
        <v>0.55555555555555558</v>
      </c>
      <c r="AC27" s="26">
        <v>0.6</v>
      </c>
      <c r="AD27" s="27">
        <v>31.113636363636363</v>
      </c>
      <c r="AE27" s="27">
        <v>30.416666666666668</v>
      </c>
      <c r="AF27" s="27">
        <v>31.95</v>
      </c>
      <c r="AG27" s="28">
        <v>51</v>
      </c>
      <c r="AH27" s="28">
        <v>81</v>
      </c>
      <c r="AI27" s="26">
        <v>0.50980392156862742</v>
      </c>
      <c r="AJ27" s="26">
        <v>0.61728395061728392</v>
      </c>
      <c r="AK27" s="27">
        <v>29.725490196078432</v>
      </c>
      <c r="AL27" s="27">
        <v>31.987654320987655</v>
      </c>
      <c r="AM27" s="26">
        <v>0.69696969696969702</v>
      </c>
      <c r="AN27" s="26">
        <v>0.75</v>
      </c>
      <c r="AO27" s="26">
        <v>0.74242424242424243</v>
      </c>
      <c r="AP27" s="26">
        <v>0.60606060606060608</v>
      </c>
      <c r="AQ27" s="26">
        <v>0.59848484848484851</v>
      </c>
      <c r="AR27" s="26">
        <v>0.60606060606060608</v>
      </c>
      <c r="AS27" s="26">
        <v>0.68181818181818177</v>
      </c>
      <c r="AT27" s="215">
        <v>133</v>
      </c>
      <c r="AU27" s="26">
        <v>0.50375939849624063</v>
      </c>
      <c r="AV27" s="26">
        <v>0.43076923076923079</v>
      </c>
      <c r="AW27" s="26">
        <v>0.57352941176470584</v>
      </c>
      <c r="AX27" s="27">
        <v>31.210526315789473</v>
      </c>
      <c r="AY27" s="27">
        <v>29.4</v>
      </c>
      <c r="AZ27" s="27">
        <v>32.941176470588232</v>
      </c>
      <c r="BA27" s="28">
        <v>47</v>
      </c>
      <c r="BB27" s="26">
        <v>0.42553191489361702</v>
      </c>
      <c r="BC27" s="26">
        <v>0.54651162790697672</v>
      </c>
      <c r="BD27" s="27">
        <v>29.638297872340427</v>
      </c>
      <c r="BE27" s="27">
        <v>32.069767441860463</v>
      </c>
      <c r="BF27" s="26">
        <v>0.65413533834586468</v>
      </c>
      <c r="BG27" s="26">
        <v>0.80451127819548873</v>
      </c>
      <c r="BH27" s="26">
        <v>0.67669172932330823</v>
      </c>
      <c r="BI27" s="26">
        <v>0.54135338345864659</v>
      </c>
      <c r="BJ27" s="26">
        <v>0.61654135338345861</v>
      </c>
      <c r="BK27" s="26">
        <v>0.61654135338345861</v>
      </c>
      <c r="BL27" s="26">
        <v>0.66165413533834583</v>
      </c>
      <c r="BM27" s="26">
        <v>0.33613445378151263</v>
      </c>
      <c r="BN27" s="26">
        <v>0.33333333333333331</v>
      </c>
      <c r="BO27" s="26">
        <v>0.33870967741935482</v>
      </c>
      <c r="BP27" s="29">
        <v>30.756302521008404</v>
      </c>
      <c r="BQ27" s="29">
        <v>29.842105263157894</v>
      </c>
      <c r="BR27" s="29">
        <v>31.596774193548388</v>
      </c>
      <c r="BS27" s="26">
        <v>0.24242424242424243</v>
      </c>
      <c r="BT27" s="26">
        <v>0.37209302325581395</v>
      </c>
      <c r="BU27" s="29">
        <v>28.666666666666668</v>
      </c>
      <c r="BV27" s="29">
        <v>31.558139534883722</v>
      </c>
    </row>
    <row r="28" spans="1:74" x14ac:dyDescent="0.2">
      <c r="A28" s="749"/>
      <c r="B28" s="213" t="s">
        <v>219</v>
      </c>
      <c r="C28" s="214">
        <v>0.76394052044609662</v>
      </c>
      <c r="D28" s="214">
        <v>0.65769230769230769</v>
      </c>
      <c r="E28" s="214">
        <v>0.86330935251798557</v>
      </c>
      <c r="F28" s="215">
        <v>197</v>
      </c>
      <c r="G28" s="26">
        <v>0.7766497461928934</v>
      </c>
      <c r="H28" s="26">
        <v>0.65306122448979587</v>
      </c>
      <c r="I28" s="26">
        <v>0.89898989898989901</v>
      </c>
      <c r="J28" s="27">
        <v>35.959390862944161</v>
      </c>
      <c r="K28" s="27">
        <v>34.418367346938773</v>
      </c>
      <c r="L28" s="27">
        <v>37.484848484848484</v>
      </c>
      <c r="M28" s="28">
        <v>5</v>
      </c>
      <c r="N28" s="28">
        <v>192</v>
      </c>
      <c r="O28" s="26">
        <v>0.4</v>
      </c>
      <c r="P28" s="26">
        <v>0.78645833333333337</v>
      </c>
      <c r="Q28" s="27">
        <v>33.799999999999997</v>
      </c>
      <c r="R28" s="27">
        <v>36.015625</v>
      </c>
      <c r="S28" s="26">
        <v>0.90862944162436543</v>
      </c>
      <c r="T28" s="26">
        <v>0.93908629441624369</v>
      </c>
      <c r="U28" s="26">
        <v>0.91878172588832485</v>
      </c>
      <c r="V28" s="26">
        <v>0.82233502538071068</v>
      </c>
      <c r="W28" s="26">
        <v>0.85786802030456855</v>
      </c>
      <c r="X28" s="26">
        <v>0.90862944162436543</v>
      </c>
      <c r="Y28" s="26">
        <v>0.92385786802030456</v>
      </c>
      <c r="Z28" s="215">
        <v>179</v>
      </c>
      <c r="AA28" s="26">
        <v>0.74860335195530725</v>
      </c>
      <c r="AB28" s="26">
        <v>0.65217391304347827</v>
      </c>
      <c r="AC28" s="26">
        <v>0.85057471264367812</v>
      </c>
      <c r="AD28" s="27">
        <v>35.329608938547487</v>
      </c>
      <c r="AE28" s="27">
        <v>34.413043478260867</v>
      </c>
      <c r="AF28" s="27">
        <v>36.298850574712645</v>
      </c>
      <c r="AG28" s="28">
        <v>7</v>
      </c>
      <c r="AH28" s="28">
        <v>172</v>
      </c>
      <c r="AI28" s="26">
        <v>0.2857142857142857</v>
      </c>
      <c r="AJ28" s="26">
        <v>0.76744186046511631</v>
      </c>
      <c r="AK28" s="27">
        <v>29.142857142857142</v>
      </c>
      <c r="AL28" s="27">
        <v>35.581395348837212</v>
      </c>
      <c r="AM28" s="26">
        <v>0.84916201117318435</v>
      </c>
      <c r="AN28" s="26">
        <v>0.91620111731843579</v>
      </c>
      <c r="AO28" s="26">
        <v>0.88268156424581001</v>
      </c>
      <c r="AP28" s="26">
        <v>0.78770949720670391</v>
      </c>
      <c r="AQ28" s="26">
        <v>0.82681564245810057</v>
      </c>
      <c r="AR28" s="26">
        <v>0.86033519553072624</v>
      </c>
      <c r="AS28" s="26">
        <v>0.87709497206703912</v>
      </c>
      <c r="AT28" s="215">
        <v>162</v>
      </c>
      <c r="AU28" s="26">
        <v>0.76543209876543206</v>
      </c>
      <c r="AV28" s="26">
        <v>0.67142857142857137</v>
      </c>
      <c r="AW28" s="26">
        <v>0.83695652173913049</v>
      </c>
      <c r="AX28" s="27">
        <v>36.246913580246911</v>
      </c>
      <c r="AY28" s="27">
        <v>33.842857142857142</v>
      </c>
      <c r="AZ28" s="27">
        <v>38.076086956521742</v>
      </c>
      <c r="BA28" s="28">
        <v>10</v>
      </c>
      <c r="BB28" s="26">
        <v>0.9</v>
      </c>
      <c r="BC28" s="26">
        <v>0.75657894736842102</v>
      </c>
      <c r="BD28" s="27">
        <v>36</v>
      </c>
      <c r="BE28" s="27">
        <v>36.263157894736842</v>
      </c>
      <c r="BF28" s="26">
        <v>0.85802469135802473</v>
      </c>
      <c r="BG28" s="26">
        <v>0.88888888888888884</v>
      </c>
      <c r="BH28" s="26">
        <v>0.90740740740740744</v>
      </c>
      <c r="BI28" s="26">
        <v>0.82098765432098764</v>
      </c>
      <c r="BJ28" s="26">
        <v>0.82098765432098764</v>
      </c>
      <c r="BK28" s="26">
        <v>0.83333333333333337</v>
      </c>
      <c r="BL28" s="26">
        <v>0.8271604938271605</v>
      </c>
      <c r="BM28" s="26">
        <v>0.43315508021390375</v>
      </c>
      <c r="BN28" s="26">
        <v>0.30303030303030304</v>
      </c>
      <c r="BO28" s="26">
        <v>0.57954545454545459</v>
      </c>
      <c r="BP28" s="29">
        <v>31.930481283422459</v>
      </c>
      <c r="BQ28" s="29">
        <v>30.121212121212121</v>
      </c>
      <c r="BR28" s="29">
        <v>33.965909090909093</v>
      </c>
      <c r="BS28" s="26">
        <v>0.22222222222222221</v>
      </c>
      <c r="BT28" s="26">
        <v>0.4438202247191011</v>
      </c>
      <c r="BU28" s="29">
        <v>26</v>
      </c>
      <c r="BV28" s="29">
        <v>32.230337078651687</v>
      </c>
    </row>
    <row r="29" spans="1:74" x14ac:dyDescent="0.2">
      <c r="A29" s="749"/>
      <c r="B29" s="213" t="s">
        <v>221</v>
      </c>
      <c r="C29" s="214">
        <v>0.59465478841870822</v>
      </c>
      <c r="D29" s="214">
        <v>0.51569506726457404</v>
      </c>
      <c r="E29" s="214">
        <v>0.67256637168141598</v>
      </c>
      <c r="F29" s="215">
        <v>154</v>
      </c>
      <c r="G29" s="26">
        <v>0.66233766233766234</v>
      </c>
      <c r="H29" s="26">
        <v>0.569620253164557</v>
      </c>
      <c r="I29" s="26">
        <v>0.76</v>
      </c>
      <c r="J29" s="27">
        <v>33.20779220779221</v>
      </c>
      <c r="K29" s="27">
        <v>32.683544303797468</v>
      </c>
      <c r="L29" s="27">
        <v>33.76</v>
      </c>
      <c r="M29" s="28">
        <v>22</v>
      </c>
      <c r="N29" s="28">
        <v>132</v>
      </c>
      <c r="O29" s="26">
        <v>0.5</v>
      </c>
      <c r="P29" s="26">
        <v>0.68939393939393945</v>
      </c>
      <c r="Q29" s="27">
        <v>31.59090909090909</v>
      </c>
      <c r="R29" s="27">
        <v>33.477272727272727</v>
      </c>
      <c r="S29" s="26">
        <v>0.77272727272727271</v>
      </c>
      <c r="T29" s="26">
        <v>0.86363636363636365</v>
      </c>
      <c r="U29" s="26">
        <v>0.7857142857142857</v>
      </c>
      <c r="V29" s="26">
        <v>0.67532467532467533</v>
      </c>
      <c r="W29" s="26">
        <v>0.74025974025974028</v>
      </c>
      <c r="X29" s="26">
        <v>0.81168831168831168</v>
      </c>
      <c r="Y29" s="26">
        <v>0.83116883116883122</v>
      </c>
      <c r="Z29" s="215">
        <v>145</v>
      </c>
      <c r="AA29" s="26">
        <v>0.58620689655172409</v>
      </c>
      <c r="AB29" s="26">
        <v>0.48571428571428571</v>
      </c>
      <c r="AC29" s="26">
        <v>0.68</v>
      </c>
      <c r="AD29" s="27">
        <v>32.827586206896555</v>
      </c>
      <c r="AE29" s="27">
        <v>31.728571428571428</v>
      </c>
      <c r="AF29" s="27">
        <v>33.853333333333332</v>
      </c>
      <c r="AG29" s="28">
        <v>25</v>
      </c>
      <c r="AH29" s="28">
        <v>120</v>
      </c>
      <c r="AI29" s="26">
        <v>0.44</v>
      </c>
      <c r="AJ29" s="26">
        <v>0.6166666666666667</v>
      </c>
      <c r="AK29" s="27">
        <v>30.32</v>
      </c>
      <c r="AL29" s="27">
        <v>33.35</v>
      </c>
      <c r="AM29" s="26">
        <v>0.75172413793103443</v>
      </c>
      <c r="AN29" s="26">
        <v>0.82758620689655171</v>
      </c>
      <c r="AO29" s="26">
        <v>0.82758620689655171</v>
      </c>
      <c r="AP29" s="26">
        <v>0.60689655172413792</v>
      </c>
      <c r="AQ29" s="26">
        <v>0.72413793103448276</v>
      </c>
      <c r="AR29" s="26">
        <v>0.81379310344827582</v>
      </c>
      <c r="AS29" s="26">
        <v>0.82758620689655171</v>
      </c>
      <c r="AT29" s="215">
        <v>150</v>
      </c>
      <c r="AU29" s="26">
        <v>0.53333333333333333</v>
      </c>
      <c r="AV29" s="26">
        <v>0.48648648648648651</v>
      </c>
      <c r="AW29" s="26">
        <v>0.57894736842105265</v>
      </c>
      <c r="AX29" s="27">
        <v>30.72</v>
      </c>
      <c r="AY29" s="27">
        <v>29.594594594594593</v>
      </c>
      <c r="AZ29" s="27">
        <v>31.815789473684209</v>
      </c>
      <c r="BA29" s="28">
        <v>26</v>
      </c>
      <c r="BB29" s="26">
        <v>0.26923076923076922</v>
      </c>
      <c r="BC29" s="26">
        <v>0.58870967741935487</v>
      </c>
      <c r="BD29" s="27">
        <v>24.96153846153846</v>
      </c>
      <c r="BE29" s="27">
        <v>31.927419354838708</v>
      </c>
      <c r="BF29" s="26">
        <v>0.66666666666666663</v>
      </c>
      <c r="BG29" s="26">
        <v>0.74</v>
      </c>
      <c r="BH29" s="26">
        <v>0.65333333333333332</v>
      </c>
      <c r="BI29" s="26">
        <v>0.62</v>
      </c>
      <c r="BJ29" s="26">
        <v>0.64</v>
      </c>
      <c r="BK29" s="26">
        <v>0.72666666666666668</v>
      </c>
      <c r="BL29" s="26">
        <v>0.66</v>
      </c>
      <c r="BM29" s="26">
        <v>0.42465753424657532</v>
      </c>
      <c r="BN29" s="26">
        <v>0.323943661971831</v>
      </c>
      <c r="BO29" s="26">
        <v>0.52</v>
      </c>
      <c r="BP29" s="29">
        <v>30.746575342465754</v>
      </c>
      <c r="BQ29" s="29">
        <v>28.95774647887324</v>
      </c>
      <c r="BR29" s="29">
        <v>32.44</v>
      </c>
      <c r="BS29" s="26">
        <v>0.2</v>
      </c>
      <c r="BT29" s="26">
        <v>0.47107438016528924</v>
      </c>
      <c r="BU29" s="29">
        <v>26.64</v>
      </c>
      <c r="BV29" s="29">
        <v>31.595041322314049</v>
      </c>
    </row>
    <row r="30" spans="1:74" ht="15" thickBot="1" x14ac:dyDescent="0.25">
      <c r="A30" s="750"/>
      <c r="B30" s="216" t="s">
        <v>223</v>
      </c>
      <c r="C30" s="217">
        <v>0.60471567267683779</v>
      </c>
      <c r="D30" s="217">
        <v>0.49333333333333329</v>
      </c>
      <c r="E30" s="217">
        <v>0.72543352601156075</v>
      </c>
      <c r="F30" s="218">
        <v>245</v>
      </c>
      <c r="G30" s="44">
        <v>0.65714285714285714</v>
      </c>
      <c r="H30" s="44">
        <v>0.56204379562043794</v>
      </c>
      <c r="I30" s="44">
        <v>0.77777777777777779</v>
      </c>
      <c r="J30" s="45">
        <v>33.240816326530613</v>
      </c>
      <c r="K30" s="45">
        <v>31.649635036496349</v>
      </c>
      <c r="L30" s="45">
        <v>35.25925925925926</v>
      </c>
      <c r="M30" s="46">
        <v>39</v>
      </c>
      <c r="N30" s="46">
        <v>206</v>
      </c>
      <c r="O30" s="44">
        <v>0.4358974358974359</v>
      </c>
      <c r="P30" s="44">
        <v>0.69902912621359226</v>
      </c>
      <c r="Q30" s="45">
        <v>28.102564102564102</v>
      </c>
      <c r="R30" s="45">
        <v>34.213592233009706</v>
      </c>
      <c r="S30" s="44">
        <v>0.78775510204081634</v>
      </c>
      <c r="T30" s="44">
        <v>0.86122448979591837</v>
      </c>
      <c r="U30" s="44">
        <v>0.80816326530612248</v>
      </c>
      <c r="V30" s="44">
        <v>0.69795918367346943</v>
      </c>
      <c r="W30" s="44">
        <v>0.73061224489795917</v>
      </c>
      <c r="X30" s="44">
        <v>0.74285714285714288</v>
      </c>
      <c r="Y30" s="44">
        <v>0.80816326530612248</v>
      </c>
      <c r="Z30" s="218">
        <v>244</v>
      </c>
      <c r="AA30" s="44">
        <v>0.62295081967213117</v>
      </c>
      <c r="AB30" s="44">
        <v>0.52542372881355937</v>
      </c>
      <c r="AC30" s="44">
        <v>0.7142857142857143</v>
      </c>
      <c r="AD30" s="45">
        <v>32.520491803278688</v>
      </c>
      <c r="AE30" s="45">
        <v>30.915254237288135</v>
      </c>
      <c r="AF30" s="45">
        <v>34.023809523809526</v>
      </c>
      <c r="AG30" s="46">
        <v>46</v>
      </c>
      <c r="AH30" s="46">
        <v>198</v>
      </c>
      <c r="AI30" s="44">
        <v>0.47826086956521741</v>
      </c>
      <c r="AJ30" s="44">
        <v>0.65656565656565657</v>
      </c>
      <c r="AK30" s="45">
        <v>29.391304347826086</v>
      </c>
      <c r="AL30" s="45">
        <v>33.247474747474747</v>
      </c>
      <c r="AM30" s="44">
        <v>0.75819672131147542</v>
      </c>
      <c r="AN30" s="44">
        <v>0.79508196721311475</v>
      </c>
      <c r="AO30" s="44">
        <v>0.79918032786885251</v>
      </c>
      <c r="AP30" s="44">
        <v>0.6598360655737705</v>
      </c>
      <c r="AQ30" s="44">
        <v>0.68032786885245899</v>
      </c>
      <c r="AR30" s="44">
        <v>0.70081967213114749</v>
      </c>
      <c r="AS30" s="44">
        <v>0.70901639344262291</v>
      </c>
      <c r="AT30" s="218">
        <v>232</v>
      </c>
      <c r="AU30" s="44">
        <v>0.53017241379310343</v>
      </c>
      <c r="AV30" s="44">
        <v>0.38333333333333336</v>
      </c>
      <c r="AW30" s="44">
        <v>0.6875</v>
      </c>
      <c r="AX30" s="45">
        <v>32.875</v>
      </c>
      <c r="AY30" s="45">
        <v>30.483333333333334</v>
      </c>
      <c r="AZ30" s="45">
        <v>35.4375</v>
      </c>
      <c r="BA30" s="46">
        <v>54</v>
      </c>
      <c r="BB30" s="44">
        <v>0.33333333333333331</v>
      </c>
      <c r="BC30" s="44">
        <v>0.5898876404494382</v>
      </c>
      <c r="BD30" s="45">
        <v>29.5</v>
      </c>
      <c r="BE30" s="45">
        <v>33.898876404494381</v>
      </c>
      <c r="BF30" s="44">
        <v>0.69827586206896552</v>
      </c>
      <c r="BG30" s="44">
        <v>0.78448275862068961</v>
      </c>
      <c r="BH30" s="44">
        <v>0.72413793103448276</v>
      </c>
      <c r="BI30" s="44">
        <v>0.64224137931034486</v>
      </c>
      <c r="BJ30" s="44">
        <v>0.67241379310344829</v>
      </c>
      <c r="BK30" s="44">
        <v>0.76724137931034486</v>
      </c>
      <c r="BL30" s="44">
        <v>0.75431034482758619</v>
      </c>
      <c r="BM30" s="44">
        <v>0.39370078740157483</v>
      </c>
      <c r="BN30" s="44">
        <v>0.25409836065573771</v>
      </c>
      <c r="BO30" s="44">
        <v>0.52272727272727271</v>
      </c>
      <c r="BP30" s="47">
        <v>31.027559055118111</v>
      </c>
      <c r="BQ30" s="47">
        <v>28.532786885245901</v>
      </c>
      <c r="BR30" s="47">
        <v>33.333333333333336</v>
      </c>
      <c r="BS30" s="44">
        <v>0.32758620689655171</v>
      </c>
      <c r="BT30" s="44">
        <v>0.41326530612244899</v>
      </c>
      <c r="BU30" s="47">
        <v>29.017241379310345</v>
      </c>
      <c r="BV30" s="47">
        <v>31.622448979591837</v>
      </c>
    </row>
    <row r="31" spans="1:74" x14ac:dyDescent="0.2">
      <c r="A31" s="748" t="s">
        <v>11</v>
      </c>
      <c r="B31" s="210" t="s">
        <v>230</v>
      </c>
      <c r="C31" s="211">
        <v>0.69077306733167088</v>
      </c>
      <c r="D31" s="211">
        <v>0.625</v>
      </c>
      <c r="E31" s="211">
        <v>0.75119617224880386</v>
      </c>
      <c r="F31" s="212">
        <v>124</v>
      </c>
      <c r="G31" s="40">
        <v>0.75806451612903225</v>
      </c>
      <c r="H31" s="40">
        <v>0.64814814814814814</v>
      </c>
      <c r="I31" s="40">
        <v>0.84285714285714286</v>
      </c>
      <c r="J31" s="41">
        <v>35.241935483870968</v>
      </c>
      <c r="K31" s="41">
        <v>33.574074074074076</v>
      </c>
      <c r="L31" s="41">
        <v>36.528571428571432</v>
      </c>
      <c r="M31" s="42">
        <v>14</v>
      </c>
      <c r="N31" s="42">
        <v>110</v>
      </c>
      <c r="O31" s="40">
        <v>0.6428571428571429</v>
      </c>
      <c r="P31" s="40">
        <v>0.77272727272727271</v>
      </c>
      <c r="Q31" s="41">
        <v>32.785714285714285</v>
      </c>
      <c r="R31" s="41">
        <v>35.554545454545455</v>
      </c>
      <c r="S31" s="40">
        <v>0.81451612903225812</v>
      </c>
      <c r="T31" s="40">
        <v>0.88709677419354838</v>
      </c>
      <c r="U31" s="40">
        <v>0.83064516129032262</v>
      </c>
      <c r="V31" s="40">
        <v>0.7661290322580645</v>
      </c>
      <c r="W31" s="40">
        <v>0.79032258064516125</v>
      </c>
      <c r="X31" s="40">
        <v>0.82258064516129037</v>
      </c>
      <c r="Y31" s="40">
        <v>0.83870967741935487</v>
      </c>
      <c r="Z31" s="212">
        <v>146</v>
      </c>
      <c r="AA31" s="40">
        <v>0.70547945205479456</v>
      </c>
      <c r="AB31" s="40">
        <v>0.65822784810126578</v>
      </c>
      <c r="AC31" s="40">
        <v>0.76119402985074625</v>
      </c>
      <c r="AD31" s="41">
        <v>33.732876712328768</v>
      </c>
      <c r="AE31" s="41">
        <v>32.329113924050631</v>
      </c>
      <c r="AF31" s="41">
        <v>35.388059701492537</v>
      </c>
      <c r="AG31" s="42">
        <v>23</v>
      </c>
      <c r="AH31" s="42">
        <v>123</v>
      </c>
      <c r="AI31" s="40">
        <v>0.52173913043478259</v>
      </c>
      <c r="AJ31" s="40">
        <v>0.73983739837398377</v>
      </c>
      <c r="AK31" s="41">
        <v>29.565217391304348</v>
      </c>
      <c r="AL31" s="41">
        <v>34.512195121951223</v>
      </c>
      <c r="AM31" s="40">
        <v>0.76027397260273977</v>
      </c>
      <c r="AN31" s="40">
        <v>0.80821917808219179</v>
      </c>
      <c r="AO31" s="40">
        <v>0.76027397260273977</v>
      </c>
      <c r="AP31" s="40">
        <v>0.73287671232876717</v>
      </c>
      <c r="AQ31" s="40">
        <v>0.73972602739726023</v>
      </c>
      <c r="AR31" s="40">
        <v>0.76712328767123283</v>
      </c>
      <c r="AS31" s="40">
        <v>0.78767123287671237</v>
      </c>
      <c r="AT31" s="212">
        <v>131</v>
      </c>
      <c r="AU31" s="40">
        <v>0.61068702290076338</v>
      </c>
      <c r="AV31" s="40">
        <v>0.55932203389830504</v>
      </c>
      <c r="AW31" s="40">
        <v>0.65277777777777779</v>
      </c>
      <c r="AX31" s="41">
        <v>32.122137404580151</v>
      </c>
      <c r="AY31" s="41">
        <v>29.881355932203391</v>
      </c>
      <c r="AZ31" s="41">
        <v>33.958333333333336</v>
      </c>
      <c r="BA31" s="42">
        <v>25</v>
      </c>
      <c r="BB31" s="40">
        <v>0.56000000000000005</v>
      </c>
      <c r="BC31" s="40">
        <v>0.62264150943396224</v>
      </c>
      <c r="BD31" s="41">
        <v>31.6</v>
      </c>
      <c r="BE31" s="41">
        <v>32.245283018867923</v>
      </c>
      <c r="BF31" s="40">
        <v>0.67938931297709926</v>
      </c>
      <c r="BG31" s="40">
        <v>0.82442748091603058</v>
      </c>
      <c r="BH31" s="40">
        <v>0.73282442748091603</v>
      </c>
      <c r="BI31" s="40">
        <v>0.64885496183206104</v>
      </c>
      <c r="BJ31" s="40">
        <v>0.6717557251908397</v>
      </c>
      <c r="BK31" s="40">
        <v>0.63358778625954193</v>
      </c>
      <c r="BL31" s="40">
        <v>0.66412213740458015</v>
      </c>
      <c r="BM31" s="40">
        <v>0.42592592592592593</v>
      </c>
      <c r="BN31" s="40">
        <v>0.33898305084745761</v>
      </c>
      <c r="BO31" s="40">
        <v>0.53061224489795922</v>
      </c>
      <c r="BP31" s="43">
        <v>30.287037037037038</v>
      </c>
      <c r="BQ31" s="43">
        <v>29.16949152542373</v>
      </c>
      <c r="BR31" s="43">
        <v>31.632653061224488</v>
      </c>
      <c r="BS31" s="40">
        <v>0.25</v>
      </c>
      <c r="BT31" s="40">
        <v>0.46590909090909088</v>
      </c>
      <c r="BU31" s="43">
        <v>27.9</v>
      </c>
      <c r="BV31" s="43">
        <v>30.829545454545453</v>
      </c>
    </row>
    <row r="32" spans="1:74" x14ac:dyDescent="0.2">
      <c r="A32" s="749"/>
      <c r="B32" s="213" t="s">
        <v>233</v>
      </c>
      <c r="C32" s="214">
        <v>0.6399253731343284</v>
      </c>
      <c r="D32" s="214">
        <v>0.53454545454545455</v>
      </c>
      <c r="E32" s="214">
        <v>0.75095785440613017</v>
      </c>
      <c r="F32" s="215">
        <v>190</v>
      </c>
      <c r="G32" s="26">
        <v>0.67894736842105263</v>
      </c>
      <c r="H32" s="26">
        <v>0.58333333333333337</v>
      </c>
      <c r="I32" s="26">
        <v>0.75471698113207553</v>
      </c>
      <c r="J32" s="27">
        <v>33.478947368421053</v>
      </c>
      <c r="K32" s="27">
        <v>31.797619047619047</v>
      </c>
      <c r="L32" s="27">
        <v>34.811320754716981</v>
      </c>
      <c r="M32" s="28">
        <v>16</v>
      </c>
      <c r="N32" s="28">
        <v>174</v>
      </c>
      <c r="O32" s="26">
        <v>0.4375</v>
      </c>
      <c r="P32" s="26">
        <v>0.70114942528735635</v>
      </c>
      <c r="Q32" s="27">
        <v>30.8125</v>
      </c>
      <c r="R32" s="27">
        <v>33.724137931034484</v>
      </c>
      <c r="S32" s="26">
        <v>0.76315789473684215</v>
      </c>
      <c r="T32" s="26">
        <v>0.79473684210526319</v>
      </c>
      <c r="U32" s="26">
        <v>0.78947368421052633</v>
      </c>
      <c r="V32" s="26">
        <v>0.7</v>
      </c>
      <c r="W32" s="26">
        <v>0.74736842105263157</v>
      </c>
      <c r="X32" s="26">
        <v>0.80526315789473679</v>
      </c>
      <c r="Y32" s="26">
        <v>0.83157894736842108</v>
      </c>
      <c r="Z32" s="215">
        <v>171</v>
      </c>
      <c r="AA32" s="26">
        <v>0.68421052631578949</v>
      </c>
      <c r="AB32" s="26">
        <v>0.5730337078651685</v>
      </c>
      <c r="AC32" s="26">
        <v>0.80487804878048785</v>
      </c>
      <c r="AD32" s="27">
        <v>35.204678362573098</v>
      </c>
      <c r="AE32" s="27">
        <v>33.101123595505619</v>
      </c>
      <c r="AF32" s="27">
        <v>37.487804878048777</v>
      </c>
      <c r="AG32" s="28">
        <v>20</v>
      </c>
      <c r="AH32" s="28">
        <v>151</v>
      </c>
      <c r="AI32" s="26">
        <v>0.5</v>
      </c>
      <c r="AJ32" s="26">
        <v>0.70860927152317876</v>
      </c>
      <c r="AK32" s="27">
        <v>31.3</v>
      </c>
      <c r="AL32" s="27">
        <v>35.721854304635762</v>
      </c>
      <c r="AM32" s="26">
        <v>0.80116959064327486</v>
      </c>
      <c r="AN32" s="26">
        <v>0.8771929824561403</v>
      </c>
      <c r="AO32" s="26">
        <v>0.83040935672514615</v>
      </c>
      <c r="AP32" s="26">
        <v>0.75438596491228072</v>
      </c>
      <c r="AQ32" s="26">
        <v>0.79532163742690054</v>
      </c>
      <c r="AR32" s="26">
        <v>0.85380116959064323</v>
      </c>
      <c r="AS32" s="26">
        <v>0.87134502923976609</v>
      </c>
      <c r="AT32" s="215">
        <v>175</v>
      </c>
      <c r="AU32" s="26">
        <v>0.55428571428571427</v>
      </c>
      <c r="AV32" s="26">
        <v>0.50381679389312972</v>
      </c>
      <c r="AW32" s="26">
        <v>0.70434782608695656</v>
      </c>
      <c r="AX32" s="27">
        <v>33.708571428571432</v>
      </c>
      <c r="AY32" s="27">
        <v>32.580152671755727</v>
      </c>
      <c r="AZ32" s="27">
        <v>36.486956521739131</v>
      </c>
      <c r="BA32" s="28">
        <v>20</v>
      </c>
      <c r="BB32" s="26">
        <v>0.1</v>
      </c>
      <c r="BC32" s="26">
        <v>0.6415929203539823</v>
      </c>
      <c r="BD32" s="27">
        <v>28.5</v>
      </c>
      <c r="BE32" s="27">
        <v>34.929203539823007</v>
      </c>
      <c r="BF32" s="26">
        <v>0.76571428571428568</v>
      </c>
      <c r="BG32" s="26">
        <v>0.8571428571428571</v>
      </c>
      <c r="BH32" s="26">
        <v>0.77142857142857146</v>
      </c>
      <c r="BI32" s="26">
        <v>0.68</v>
      </c>
      <c r="BJ32" s="26">
        <v>0.68</v>
      </c>
      <c r="BK32" s="26">
        <v>0.82857142857142863</v>
      </c>
      <c r="BL32" s="26">
        <v>0.81714285714285717</v>
      </c>
      <c r="BM32" s="26">
        <v>0.47963800904977377</v>
      </c>
      <c r="BN32" s="26">
        <v>0.34513274336283184</v>
      </c>
      <c r="BO32" s="26">
        <v>0.62037037037037035</v>
      </c>
      <c r="BP32" s="29">
        <v>32.402714932126699</v>
      </c>
      <c r="BQ32" s="29">
        <v>29.831858407079647</v>
      </c>
      <c r="BR32" s="29">
        <v>35.092592592592595</v>
      </c>
      <c r="BS32" s="26">
        <v>8.6956521739130432E-2</v>
      </c>
      <c r="BT32" s="26">
        <v>0.5252525252525253</v>
      </c>
      <c r="BU32" s="29">
        <v>24.130434782608695</v>
      </c>
      <c r="BV32" s="29">
        <v>33.363636363636367</v>
      </c>
    </row>
    <row r="33" spans="1:74" x14ac:dyDescent="0.2">
      <c r="A33" s="749"/>
      <c r="B33" s="213" t="s">
        <v>231</v>
      </c>
      <c r="C33" s="214">
        <v>0.60921501706484638</v>
      </c>
      <c r="D33" s="214">
        <v>0.54807692307692313</v>
      </c>
      <c r="E33" s="214">
        <v>0.67883211678832123</v>
      </c>
      <c r="F33" s="215">
        <v>200</v>
      </c>
      <c r="G33" s="26">
        <v>0.66500000000000004</v>
      </c>
      <c r="H33" s="26">
        <v>0.61016949152542377</v>
      </c>
      <c r="I33" s="26">
        <v>0.74390243902439024</v>
      </c>
      <c r="J33" s="27">
        <v>32.274999999999999</v>
      </c>
      <c r="K33" s="27">
        <v>31.093220338983052</v>
      </c>
      <c r="L33" s="27">
        <v>33.975609756097562</v>
      </c>
      <c r="M33" s="28">
        <v>19</v>
      </c>
      <c r="N33" s="28">
        <v>181</v>
      </c>
      <c r="O33" s="26">
        <v>0.57894736842105265</v>
      </c>
      <c r="P33" s="26">
        <v>0.67403314917127077</v>
      </c>
      <c r="Q33" s="27">
        <v>29.789473684210527</v>
      </c>
      <c r="R33" s="27">
        <v>32.535911602209943</v>
      </c>
      <c r="S33" s="26">
        <v>0.745</v>
      </c>
      <c r="T33" s="26">
        <v>0.82</v>
      </c>
      <c r="U33" s="26">
        <v>0.79500000000000004</v>
      </c>
      <c r="V33" s="26">
        <v>0.68</v>
      </c>
      <c r="W33" s="26">
        <v>0.69</v>
      </c>
      <c r="X33" s="26">
        <v>0.72499999999999998</v>
      </c>
      <c r="Y33" s="26">
        <v>0.79500000000000004</v>
      </c>
      <c r="Z33" s="215">
        <v>182</v>
      </c>
      <c r="AA33" s="26">
        <v>0.6648351648351648</v>
      </c>
      <c r="AB33" s="26">
        <v>0.59405940594059403</v>
      </c>
      <c r="AC33" s="26">
        <v>0.75308641975308643</v>
      </c>
      <c r="AD33" s="27">
        <v>32.818681318681321</v>
      </c>
      <c r="AE33" s="27">
        <v>31.237623762376238</v>
      </c>
      <c r="AF33" s="27">
        <v>34.790123456790127</v>
      </c>
      <c r="AG33" s="28">
        <v>25</v>
      </c>
      <c r="AH33" s="28">
        <v>157</v>
      </c>
      <c r="AI33" s="26">
        <v>0.76</v>
      </c>
      <c r="AJ33" s="26">
        <v>0.64968152866242035</v>
      </c>
      <c r="AK33" s="27">
        <v>34.6</v>
      </c>
      <c r="AL33" s="27">
        <v>32.535031847133759</v>
      </c>
      <c r="AM33" s="26">
        <v>0.75274725274725274</v>
      </c>
      <c r="AN33" s="26">
        <v>0.86263736263736268</v>
      </c>
      <c r="AO33" s="26">
        <v>0.7857142857142857</v>
      </c>
      <c r="AP33" s="26">
        <v>0.69230769230769229</v>
      </c>
      <c r="AQ33" s="26">
        <v>0.73076923076923073</v>
      </c>
      <c r="AR33" s="26">
        <v>0.70879120879120883</v>
      </c>
      <c r="AS33" s="26">
        <v>0.75274725274725274</v>
      </c>
      <c r="AT33" s="215">
        <v>206</v>
      </c>
      <c r="AU33" s="26">
        <v>0.5</v>
      </c>
      <c r="AV33" s="26">
        <v>0.41489361702127658</v>
      </c>
      <c r="AW33" s="26">
        <v>0.5714285714285714</v>
      </c>
      <c r="AX33" s="27">
        <v>30.776699029126213</v>
      </c>
      <c r="AY33" s="27">
        <v>29.446808510638299</v>
      </c>
      <c r="AZ33" s="27">
        <v>31.892857142857142</v>
      </c>
      <c r="BA33" s="28">
        <v>39</v>
      </c>
      <c r="BB33" s="26">
        <v>0.33333333333333331</v>
      </c>
      <c r="BC33" s="26">
        <v>0.53892215568862278</v>
      </c>
      <c r="BD33" s="27">
        <v>28</v>
      </c>
      <c r="BE33" s="27">
        <v>31.425149700598801</v>
      </c>
      <c r="BF33" s="26">
        <v>0.67475728155339809</v>
      </c>
      <c r="BG33" s="26">
        <v>0.79611650485436891</v>
      </c>
      <c r="BH33" s="26">
        <v>0.68446601941747576</v>
      </c>
      <c r="BI33" s="26">
        <v>0.62621359223300976</v>
      </c>
      <c r="BJ33" s="26">
        <v>0.58252427184466016</v>
      </c>
      <c r="BK33" s="26">
        <v>0.66504854368932043</v>
      </c>
      <c r="BL33" s="26">
        <v>0.72815533980582525</v>
      </c>
      <c r="BM33" s="26">
        <v>0.4098360655737705</v>
      </c>
      <c r="BN33" s="26">
        <v>0.29126213592233008</v>
      </c>
      <c r="BO33" s="26">
        <v>0.5625</v>
      </c>
      <c r="BP33" s="29">
        <v>30.513661202185791</v>
      </c>
      <c r="BQ33" s="29">
        <v>28.922330097087379</v>
      </c>
      <c r="BR33" s="29">
        <v>32.5625</v>
      </c>
      <c r="BS33" s="26">
        <v>0.16666666666666666</v>
      </c>
      <c r="BT33" s="26">
        <v>0.44654088050314467</v>
      </c>
      <c r="BU33" s="29">
        <v>25.666666666666668</v>
      </c>
      <c r="BV33" s="29">
        <v>31.245283018867923</v>
      </c>
    </row>
    <row r="34" spans="1:74" x14ac:dyDescent="0.2">
      <c r="A34" s="749"/>
      <c r="B34" s="213" t="s">
        <v>235</v>
      </c>
      <c r="C34" s="214">
        <v>0.69658119658119666</v>
      </c>
      <c r="D34" s="214">
        <v>0.6339285714285714</v>
      </c>
      <c r="E34" s="214">
        <v>0.75409836065573776</v>
      </c>
      <c r="F34" s="215">
        <v>91</v>
      </c>
      <c r="G34" s="26">
        <v>0.69230769230769229</v>
      </c>
      <c r="H34" s="26">
        <v>0.59090909090909094</v>
      </c>
      <c r="I34" s="26">
        <v>0.78723404255319152</v>
      </c>
      <c r="J34" s="27">
        <v>35.912087912087912</v>
      </c>
      <c r="K34" s="27">
        <v>34.159090909090907</v>
      </c>
      <c r="L34" s="27">
        <v>37.553191489361701</v>
      </c>
      <c r="M34" s="28">
        <v>4</v>
      </c>
      <c r="N34" s="28">
        <v>87</v>
      </c>
      <c r="O34" s="26">
        <v>0.75</v>
      </c>
      <c r="P34" s="26">
        <v>0.68965517241379315</v>
      </c>
      <c r="Q34" s="27">
        <v>35.75</v>
      </c>
      <c r="R34" s="27">
        <v>35.919540229885058</v>
      </c>
      <c r="S34" s="26">
        <v>0.87912087912087911</v>
      </c>
      <c r="T34" s="26">
        <v>0.89010989010989006</v>
      </c>
      <c r="U34" s="26">
        <v>0.95604395604395609</v>
      </c>
      <c r="V34" s="26">
        <v>0.70329670329670335</v>
      </c>
      <c r="W34" s="26">
        <v>0.74725274725274726</v>
      </c>
      <c r="X34" s="26">
        <v>0.91208791208791207</v>
      </c>
      <c r="Y34" s="26">
        <v>0.93406593406593408</v>
      </c>
      <c r="Z34" s="215">
        <v>72</v>
      </c>
      <c r="AA34" s="26">
        <v>0.69444444444444442</v>
      </c>
      <c r="AB34" s="26">
        <v>0.66666666666666663</v>
      </c>
      <c r="AC34" s="26">
        <v>0.72727272727272729</v>
      </c>
      <c r="AD34" s="27">
        <v>35.916666666666664</v>
      </c>
      <c r="AE34" s="27">
        <v>35.641025641025642</v>
      </c>
      <c r="AF34" s="27">
        <v>36.242424242424242</v>
      </c>
      <c r="AG34" s="28">
        <v>3</v>
      </c>
      <c r="AH34" s="28">
        <v>69</v>
      </c>
      <c r="AI34" s="26">
        <v>0.66666666666666663</v>
      </c>
      <c r="AJ34" s="26">
        <v>0.69565217391304346</v>
      </c>
      <c r="AK34" s="27">
        <v>31.666666666666668</v>
      </c>
      <c r="AL34" s="27">
        <v>36.10144927536232</v>
      </c>
      <c r="AM34" s="26">
        <v>0.81944444444444442</v>
      </c>
      <c r="AN34" s="26">
        <v>0.90277777777777779</v>
      </c>
      <c r="AO34" s="26">
        <v>0.88888888888888884</v>
      </c>
      <c r="AP34" s="26">
        <v>0.72222222222222221</v>
      </c>
      <c r="AQ34" s="26">
        <v>0.77777777777777779</v>
      </c>
      <c r="AR34" s="26">
        <v>0.93055555555555558</v>
      </c>
      <c r="AS34" s="26">
        <v>0.93055555555555558</v>
      </c>
      <c r="AT34" s="215">
        <v>71</v>
      </c>
      <c r="AU34" s="26">
        <v>0.70422535211267601</v>
      </c>
      <c r="AV34" s="26">
        <v>0.50381679389312972</v>
      </c>
      <c r="AW34" s="26">
        <v>0.70434782608695656</v>
      </c>
      <c r="AX34" s="27">
        <v>36.12676056338028</v>
      </c>
      <c r="AY34" s="27">
        <v>32.580152671755727</v>
      </c>
      <c r="AZ34" s="27">
        <v>36.486956521739131</v>
      </c>
      <c r="BA34" s="28">
        <v>20</v>
      </c>
      <c r="BB34" s="26">
        <v>0.1</v>
      </c>
      <c r="BC34" s="26">
        <v>0.6415929203539823</v>
      </c>
      <c r="BD34" s="27">
        <v>28.5</v>
      </c>
      <c r="BE34" s="27">
        <v>34.929203539823007</v>
      </c>
      <c r="BF34" s="26">
        <v>0.83098591549295775</v>
      </c>
      <c r="BG34" s="26">
        <v>0.91549295774647887</v>
      </c>
      <c r="BH34" s="26">
        <v>0.87323943661971826</v>
      </c>
      <c r="BI34" s="26">
        <v>0.76056338028169013</v>
      </c>
      <c r="BJ34" s="26">
        <v>0.81690140845070425</v>
      </c>
      <c r="BK34" s="26">
        <v>0.91549295774647887</v>
      </c>
      <c r="BL34" s="26">
        <v>0.94366197183098588</v>
      </c>
      <c r="BM34" s="26">
        <v>0.47963800904977377</v>
      </c>
      <c r="BN34" s="26">
        <v>0.34513274336283184</v>
      </c>
      <c r="BO34" s="26">
        <v>0.62037037037037035</v>
      </c>
      <c r="BP34" s="29">
        <v>32.402714932126699</v>
      </c>
      <c r="BQ34" s="29">
        <v>29.831858407079647</v>
      </c>
      <c r="BR34" s="29">
        <v>35.092592592592595</v>
      </c>
      <c r="BS34" s="26">
        <v>8.6956521739130432E-2</v>
      </c>
      <c r="BT34" s="26">
        <v>0.5252525252525253</v>
      </c>
      <c r="BU34" s="29">
        <v>24.130434782608695</v>
      </c>
      <c r="BV34" s="29">
        <v>33.363636363636367</v>
      </c>
    </row>
    <row r="35" spans="1:74" x14ac:dyDescent="0.2">
      <c r="A35" s="749"/>
      <c r="B35" s="213" t="s">
        <v>234</v>
      </c>
      <c r="C35" s="214">
        <v>0.74025974025974028</v>
      </c>
      <c r="D35" s="214">
        <v>0.67636363636363628</v>
      </c>
      <c r="E35" s="214">
        <v>0.80681818181818177</v>
      </c>
      <c r="F35" s="215">
        <v>201</v>
      </c>
      <c r="G35" s="26">
        <v>0.8159203980099502</v>
      </c>
      <c r="H35" s="26">
        <v>0.77272727272727271</v>
      </c>
      <c r="I35" s="26">
        <v>0.86813186813186816</v>
      </c>
      <c r="J35" s="27">
        <v>36.323383084577117</v>
      </c>
      <c r="K35" s="27">
        <v>35.436363636363637</v>
      </c>
      <c r="L35" s="27">
        <v>37.395604395604394</v>
      </c>
      <c r="M35" s="28">
        <v>13</v>
      </c>
      <c r="N35" s="28">
        <v>188</v>
      </c>
      <c r="O35" s="26">
        <v>0.84615384615384615</v>
      </c>
      <c r="P35" s="26">
        <v>0.81382978723404253</v>
      </c>
      <c r="Q35" s="27">
        <v>32.46153846153846</v>
      </c>
      <c r="R35" s="27">
        <v>36.590425531914896</v>
      </c>
      <c r="S35" s="26">
        <v>0.87064676616915426</v>
      </c>
      <c r="T35" s="26">
        <v>0.90547263681592038</v>
      </c>
      <c r="U35" s="26">
        <v>0.89054726368159209</v>
      </c>
      <c r="V35" s="26">
        <v>0.845771144278607</v>
      </c>
      <c r="W35" s="26">
        <v>0.87064676616915426</v>
      </c>
      <c r="X35" s="26">
        <v>0.86567164179104472</v>
      </c>
      <c r="Y35" s="26">
        <v>0.88557213930348255</v>
      </c>
      <c r="Z35" s="215">
        <v>164</v>
      </c>
      <c r="AA35" s="26">
        <v>0.75</v>
      </c>
      <c r="AB35" s="26">
        <v>0.65822784810126578</v>
      </c>
      <c r="AC35" s="26">
        <v>0.83529411764705885</v>
      </c>
      <c r="AD35" s="27">
        <v>34.871951219512198</v>
      </c>
      <c r="AE35" s="27">
        <v>34.12658227848101</v>
      </c>
      <c r="AF35" s="27">
        <v>35.564705882352939</v>
      </c>
      <c r="AG35" s="28">
        <v>16</v>
      </c>
      <c r="AH35" s="28">
        <v>148</v>
      </c>
      <c r="AI35" s="26">
        <v>0.5625</v>
      </c>
      <c r="AJ35" s="26">
        <v>0.77027027027027029</v>
      </c>
      <c r="AK35" s="27">
        <v>31.4375</v>
      </c>
      <c r="AL35" s="27">
        <v>35.243243243243242</v>
      </c>
      <c r="AM35" s="26">
        <v>0.82317073170731703</v>
      </c>
      <c r="AN35" s="26">
        <v>0.8902439024390244</v>
      </c>
      <c r="AO35" s="26">
        <v>0.84756097560975607</v>
      </c>
      <c r="AP35" s="26">
        <v>0.76219512195121952</v>
      </c>
      <c r="AQ35" s="26">
        <v>0.82317073170731703</v>
      </c>
      <c r="AR35" s="26">
        <v>0.84756097560975607</v>
      </c>
      <c r="AS35" s="26">
        <v>0.86585365853658536</v>
      </c>
      <c r="AT35" s="215">
        <v>174</v>
      </c>
      <c r="AU35" s="26">
        <v>0.64367816091954022</v>
      </c>
      <c r="AV35" s="26">
        <v>0.56976744186046513</v>
      </c>
      <c r="AW35" s="26">
        <v>0.71590909090909094</v>
      </c>
      <c r="AX35" s="27">
        <v>34.212643678160923</v>
      </c>
      <c r="AY35" s="27">
        <v>32.930232558139537</v>
      </c>
      <c r="AZ35" s="27">
        <v>35.465909090909093</v>
      </c>
      <c r="BA35" s="28">
        <v>11</v>
      </c>
      <c r="BB35" s="26">
        <v>0.36363636363636365</v>
      </c>
      <c r="BC35" s="26">
        <v>0.66257668711656437</v>
      </c>
      <c r="BD35" s="27">
        <v>28.90909090909091</v>
      </c>
      <c r="BE35" s="27">
        <v>34.570552147239262</v>
      </c>
      <c r="BF35" s="26">
        <v>0.7816091954022989</v>
      </c>
      <c r="BG35" s="26">
        <v>0.85632183908045978</v>
      </c>
      <c r="BH35" s="26">
        <v>0.82183908045977017</v>
      </c>
      <c r="BI35" s="26">
        <v>0.75287356321839083</v>
      </c>
      <c r="BJ35" s="26">
        <v>0.74712643678160917</v>
      </c>
      <c r="BK35" s="26">
        <v>0.82758620689655171</v>
      </c>
      <c r="BL35" s="26">
        <v>0.89080459770114939</v>
      </c>
      <c r="BM35" s="26">
        <v>0.57692307692307687</v>
      </c>
      <c r="BN35" s="26">
        <v>0.50704225352112675</v>
      </c>
      <c r="BO35" s="26">
        <v>0.63529411764705879</v>
      </c>
      <c r="BP35" s="29">
        <v>32.884615384615387</v>
      </c>
      <c r="BQ35" s="29">
        <v>31.87323943661972</v>
      </c>
      <c r="BR35" s="29">
        <v>33.72941176470588</v>
      </c>
      <c r="BS35" s="26">
        <v>0.375</v>
      </c>
      <c r="BT35" s="26">
        <v>0.58783783783783783</v>
      </c>
      <c r="BU35" s="29">
        <v>25.875</v>
      </c>
      <c r="BV35" s="29">
        <v>33.263513513513516</v>
      </c>
    </row>
    <row r="36" spans="1:74" x14ac:dyDescent="0.2">
      <c r="A36" s="749"/>
      <c r="B36" s="213" t="s">
        <v>228</v>
      </c>
      <c r="C36" s="214">
        <v>0.71768707482993188</v>
      </c>
      <c r="D36" s="214">
        <v>0.6344827586206897</v>
      </c>
      <c r="E36" s="214">
        <v>0.79865771812080533</v>
      </c>
      <c r="F36" s="215">
        <v>228</v>
      </c>
      <c r="G36" s="26">
        <v>0.75877192982456143</v>
      </c>
      <c r="H36" s="26">
        <v>0.69090909090909092</v>
      </c>
      <c r="I36" s="26">
        <v>0.82203389830508478</v>
      </c>
      <c r="J36" s="27">
        <v>34.969298245614034</v>
      </c>
      <c r="K36" s="27">
        <v>33.672727272727272</v>
      </c>
      <c r="L36" s="27">
        <v>36.177966101694913</v>
      </c>
      <c r="M36" s="28">
        <v>24</v>
      </c>
      <c r="N36" s="28">
        <v>204</v>
      </c>
      <c r="O36" s="26">
        <v>0.5</v>
      </c>
      <c r="P36" s="26">
        <v>0.78921568627450978</v>
      </c>
      <c r="Q36" s="27">
        <v>30.25</v>
      </c>
      <c r="R36" s="27">
        <v>35.524509803921568</v>
      </c>
      <c r="S36" s="26">
        <v>0.85087719298245612</v>
      </c>
      <c r="T36" s="26">
        <v>0.88157894736842102</v>
      </c>
      <c r="U36" s="26">
        <v>0.85087719298245612</v>
      </c>
      <c r="V36" s="26">
        <v>0.77192982456140347</v>
      </c>
      <c r="W36" s="26">
        <v>0.81578947368421051</v>
      </c>
      <c r="X36" s="26">
        <v>0.85087719298245612</v>
      </c>
      <c r="Y36" s="26">
        <v>0.8728070175438597</v>
      </c>
      <c r="Z36" s="215">
        <v>174</v>
      </c>
      <c r="AA36" s="26">
        <v>0.71264367816091956</v>
      </c>
      <c r="AB36" s="26">
        <v>0.57647058823529407</v>
      </c>
      <c r="AC36" s="26">
        <v>0.84269662921348309</v>
      </c>
      <c r="AD36" s="27">
        <v>35.011494252873561</v>
      </c>
      <c r="AE36" s="27">
        <v>32.529411764705884</v>
      </c>
      <c r="AF36" s="27">
        <v>37.382022471910112</v>
      </c>
      <c r="AG36" s="28">
        <v>23</v>
      </c>
      <c r="AH36" s="28">
        <v>151</v>
      </c>
      <c r="AI36" s="26">
        <v>0.52173913043478259</v>
      </c>
      <c r="AJ36" s="26">
        <v>0.74172185430463577</v>
      </c>
      <c r="AK36" s="27">
        <v>29.347826086956523</v>
      </c>
      <c r="AL36" s="27">
        <v>35.87417218543046</v>
      </c>
      <c r="AM36" s="26">
        <v>0.83333333333333337</v>
      </c>
      <c r="AN36" s="26">
        <v>0.86206896551724133</v>
      </c>
      <c r="AO36" s="26">
        <v>0.84482758620689657</v>
      </c>
      <c r="AP36" s="26">
        <v>0.74712643678160917</v>
      </c>
      <c r="AQ36" s="26">
        <v>0.81034482758620685</v>
      </c>
      <c r="AR36" s="26">
        <v>0.82183908045977017</v>
      </c>
      <c r="AS36" s="26">
        <v>0.86781609195402298</v>
      </c>
      <c r="AT36" s="215">
        <v>187</v>
      </c>
      <c r="AU36" s="26">
        <v>0.6737967914438503</v>
      </c>
      <c r="AV36" s="26">
        <v>0.625</v>
      </c>
      <c r="AW36" s="26">
        <v>0.72527472527472525</v>
      </c>
      <c r="AX36" s="27">
        <v>34.240641711229948</v>
      </c>
      <c r="AY36" s="27">
        <v>32.78125</v>
      </c>
      <c r="AZ36" s="27">
        <v>35.780219780219781</v>
      </c>
      <c r="BA36" s="28">
        <v>27</v>
      </c>
      <c r="BB36" s="26">
        <v>0.44444444444444442</v>
      </c>
      <c r="BC36" s="26">
        <v>0.71250000000000002</v>
      </c>
      <c r="BD36" s="27">
        <v>28.592592592592592</v>
      </c>
      <c r="BE36" s="27">
        <v>35.193750000000001</v>
      </c>
      <c r="BF36" s="26">
        <v>0.79679144385026734</v>
      </c>
      <c r="BG36" s="26">
        <v>0.83957219251336901</v>
      </c>
      <c r="BH36" s="26">
        <v>0.78609625668449201</v>
      </c>
      <c r="BI36" s="26">
        <v>0.76470588235294112</v>
      </c>
      <c r="BJ36" s="26">
        <v>0.78074866310160429</v>
      </c>
      <c r="BK36" s="26">
        <v>0.80748663101604279</v>
      </c>
      <c r="BL36" s="26">
        <v>0.83957219251336901</v>
      </c>
      <c r="BM36" s="26">
        <v>0.5</v>
      </c>
      <c r="BN36" s="26">
        <v>0.39560439560439559</v>
      </c>
      <c r="BO36" s="26">
        <v>0.61728395061728392</v>
      </c>
      <c r="BP36" s="29">
        <v>32.546511627906973</v>
      </c>
      <c r="BQ36" s="29">
        <v>30.560439560439562</v>
      </c>
      <c r="BR36" s="29">
        <v>34.777777777777779</v>
      </c>
      <c r="BS36" s="26">
        <v>0.3235294117647059</v>
      </c>
      <c r="BT36" s="26">
        <v>0.54347826086956519</v>
      </c>
      <c r="BU36" s="29">
        <v>28.588235294117649</v>
      </c>
      <c r="BV36" s="29">
        <v>33.521739130434781</v>
      </c>
    </row>
    <row r="37" spans="1:74" x14ac:dyDescent="0.2">
      <c r="A37" s="749"/>
      <c r="B37" s="213" t="s">
        <v>232</v>
      </c>
      <c r="C37" s="214">
        <v>0.61958568738229758</v>
      </c>
      <c r="D37" s="214">
        <v>0.56060606060606066</v>
      </c>
      <c r="E37" s="214">
        <v>0.67790262172284643</v>
      </c>
      <c r="F37" s="215">
        <v>180</v>
      </c>
      <c r="G37" s="26">
        <v>0.68333333333333335</v>
      </c>
      <c r="H37" s="26">
        <v>0.65625</v>
      </c>
      <c r="I37" s="26">
        <v>0.7142857142857143</v>
      </c>
      <c r="J37" s="27">
        <v>33.177777777777777</v>
      </c>
      <c r="K37" s="27">
        <v>33.177083333333336</v>
      </c>
      <c r="L37" s="27">
        <v>33.178571428571431</v>
      </c>
      <c r="M37" s="28">
        <v>20</v>
      </c>
      <c r="N37" s="28">
        <v>160</v>
      </c>
      <c r="O37" s="26">
        <v>0.55000000000000004</v>
      </c>
      <c r="P37" s="26">
        <v>0.7</v>
      </c>
      <c r="Q37" s="27">
        <v>31.25</v>
      </c>
      <c r="R37" s="27">
        <v>33.418750000000003</v>
      </c>
      <c r="S37" s="26">
        <v>0.76666666666666672</v>
      </c>
      <c r="T37" s="26">
        <v>0.8666666666666667</v>
      </c>
      <c r="U37" s="26">
        <v>0.83888888888888891</v>
      </c>
      <c r="V37" s="26">
        <v>0.71111111111111114</v>
      </c>
      <c r="W37" s="26">
        <v>0.76666666666666672</v>
      </c>
      <c r="X37" s="26">
        <v>0.78888888888888886</v>
      </c>
      <c r="Y37" s="26">
        <v>0.8666666666666667</v>
      </c>
      <c r="Z37" s="215">
        <v>172</v>
      </c>
      <c r="AA37" s="26">
        <v>0.63953488372093026</v>
      </c>
      <c r="AB37" s="26">
        <v>0.55128205128205132</v>
      </c>
      <c r="AC37" s="26">
        <v>0.71276595744680848</v>
      </c>
      <c r="AD37" s="27">
        <v>33.191860465116278</v>
      </c>
      <c r="AE37" s="27">
        <v>32.53846153846154</v>
      </c>
      <c r="AF37" s="27">
        <v>33.734042553191486</v>
      </c>
      <c r="AG37" s="28">
        <v>16</v>
      </c>
      <c r="AH37" s="28">
        <v>156</v>
      </c>
      <c r="AI37" s="26">
        <v>0.5</v>
      </c>
      <c r="AJ37" s="26">
        <v>0.65384615384615385</v>
      </c>
      <c r="AK37" s="27">
        <v>31</v>
      </c>
      <c r="AL37" s="27">
        <v>33.416666666666664</v>
      </c>
      <c r="AM37" s="26">
        <v>0.73255813953488369</v>
      </c>
      <c r="AN37" s="26">
        <v>0.90697674418604646</v>
      </c>
      <c r="AO37" s="26">
        <v>0.77906976744186052</v>
      </c>
      <c r="AP37" s="26">
        <v>0.69767441860465118</v>
      </c>
      <c r="AQ37" s="26">
        <v>0.70348837209302328</v>
      </c>
      <c r="AR37" s="26">
        <v>0.7558139534883721</v>
      </c>
      <c r="AS37" s="26">
        <v>0.79069767441860461</v>
      </c>
      <c r="AT37" s="215">
        <v>179</v>
      </c>
      <c r="AU37" s="26">
        <v>0.53631284916201116</v>
      </c>
      <c r="AV37" s="26">
        <v>0.46666666666666667</v>
      </c>
      <c r="AW37" s="26">
        <v>0.6067415730337079</v>
      </c>
      <c r="AX37" s="27">
        <v>32.368715083798882</v>
      </c>
      <c r="AY37" s="27">
        <v>31.266666666666666</v>
      </c>
      <c r="AZ37" s="27">
        <v>33.483146067415731</v>
      </c>
      <c r="BA37" s="28">
        <v>21</v>
      </c>
      <c r="BB37" s="26">
        <v>0.42857142857142855</v>
      </c>
      <c r="BC37" s="26">
        <v>0.55063291139240511</v>
      </c>
      <c r="BD37" s="27">
        <v>30.714285714285715</v>
      </c>
      <c r="BE37" s="27">
        <v>32.588607594936711</v>
      </c>
      <c r="BF37" s="26">
        <v>0.6983240223463687</v>
      </c>
      <c r="BG37" s="26">
        <v>0.82681564245810057</v>
      </c>
      <c r="BH37" s="26">
        <v>0.75977653631284914</v>
      </c>
      <c r="BI37" s="26">
        <v>0.63128491620111726</v>
      </c>
      <c r="BJ37" s="26">
        <v>0.62011173184357538</v>
      </c>
      <c r="BK37" s="26">
        <v>0.75418994413407825</v>
      </c>
      <c r="BL37" s="26">
        <v>0.74860335195530725</v>
      </c>
      <c r="BM37" s="26">
        <v>0.48404255319148937</v>
      </c>
      <c r="BN37" s="26">
        <v>0.33333333333333331</v>
      </c>
      <c r="BO37" s="26">
        <v>0.60576923076923073</v>
      </c>
      <c r="BP37" s="29">
        <v>29.819148936170212</v>
      </c>
      <c r="BQ37" s="29">
        <v>27.428571428571427</v>
      </c>
      <c r="BR37" s="29">
        <v>31.75</v>
      </c>
      <c r="BS37" s="26">
        <v>0.3902439024390244</v>
      </c>
      <c r="BT37" s="26">
        <v>0.51020408163265307</v>
      </c>
      <c r="BU37" s="29">
        <v>27.512195121951219</v>
      </c>
      <c r="BV37" s="29">
        <v>30.462585034013607</v>
      </c>
    </row>
    <row r="38" spans="1:74" ht="15" thickBot="1" x14ac:dyDescent="0.25">
      <c r="A38" s="750"/>
      <c r="B38" s="216" t="s">
        <v>229</v>
      </c>
      <c r="C38" s="217">
        <v>0.67251461988304095</v>
      </c>
      <c r="D38" s="217">
        <v>0.61111111111111105</v>
      </c>
      <c r="E38" s="217">
        <v>0.7407407407407407</v>
      </c>
      <c r="F38" s="218">
        <v>115</v>
      </c>
      <c r="G38" s="44">
        <v>0.68695652173913047</v>
      </c>
      <c r="H38" s="44">
        <v>0.65517241379310343</v>
      </c>
      <c r="I38" s="44">
        <v>0.7192982456140351</v>
      </c>
      <c r="J38" s="45">
        <v>34.860869565217392</v>
      </c>
      <c r="K38" s="45">
        <v>34.051724137931032</v>
      </c>
      <c r="L38" s="45">
        <v>35.684210526315788</v>
      </c>
      <c r="M38" s="46">
        <v>11</v>
      </c>
      <c r="N38" s="46">
        <v>104</v>
      </c>
      <c r="O38" s="44">
        <v>0.45454545454545453</v>
      </c>
      <c r="P38" s="44">
        <v>0.71153846153846156</v>
      </c>
      <c r="Q38" s="45">
        <v>31.545454545454547</v>
      </c>
      <c r="R38" s="45">
        <v>35.21153846153846</v>
      </c>
      <c r="S38" s="44">
        <v>0.87826086956521743</v>
      </c>
      <c r="T38" s="44">
        <v>0.91304347826086951</v>
      </c>
      <c r="U38" s="44">
        <v>0.86086956521739133</v>
      </c>
      <c r="V38" s="44">
        <v>0.73913043478260865</v>
      </c>
      <c r="W38" s="44">
        <v>0.79130434782608694</v>
      </c>
      <c r="X38" s="44">
        <v>0.87826086956521743</v>
      </c>
      <c r="Y38" s="44">
        <v>0.83478260869565213</v>
      </c>
      <c r="Z38" s="218">
        <v>108</v>
      </c>
      <c r="AA38" s="44">
        <v>0.69444444444444442</v>
      </c>
      <c r="AB38" s="44">
        <v>0.65625</v>
      </c>
      <c r="AC38" s="44">
        <v>0.75</v>
      </c>
      <c r="AD38" s="45">
        <v>34.5</v>
      </c>
      <c r="AE38" s="45">
        <v>34.03125</v>
      </c>
      <c r="AF38" s="45">
        <v>35.18181818181818</v>
      </c>
      <c r="AG38" s="46">
        <v>6</v>
      </c>
      <c r="AH38" s="46">
        <v>102</v>
      </c>
      <c r="AI38" s="44">
        <v>0.5</v>
      </c>
      <c r="AJ38" s="44">
        <v>0.70588235294117652</v>
      </c>
      <c r="AK38" s="45">
        <v>28.166666666666668</v>
      </c>
      <c r="AL38" s="45">
        <v>34.872549019607845</v>
      </c>
      <c r="AM38" s="44">
        <v>0.87037037037037035</v>
      </c>
      <c r="AN38" s="44">
        <v>0.91666666666666663</v>
      </c>
      <c r="AO38" s="44">
        <v>0.89814814814814814</v>
      </c>
      <c r="AP38" s="44">
        <v>0.7407407407407407</v>
      </c>
      <c r="AQ38" s="44">
        <v>0.81481481481481477</v>
      </c>
      <c r="AR38" s="44">
        <v>0.90740740740740744</v>
      </c>
      <c r="AS38" s="44">
        <v>0.90740740740740744</v>
      </c>
      <c r="AT38" s="218">
        <v>119</v>
      </c>
      <c r="AU38" s="44">
        <v>0.6470588235294118</v>
      </c>
      <c r="AV38" s="44">
        <v>0.52631578947368418</v>
      </c>
      <c r="AW38" s="44">
        <v>0.75806451612903225</v>
      </c>
      <c r="AX38" s="45">
        <v>33.857142857142854</v>
      </c>
      <c r="AY38" s="45">
        <v>32.719298245614034</v>
      </c>
      <c r="AZ38" s="45">
        <v>34.903225806451616</v>
      </c>
      <c r="BA38" s="46">
        <v>9</v>
      </c>
      <c r="BB38" s="44">
        <v>0.55555555555555558</v>
      </c>
      <c r="BC38" s="44">
        <v>0.65454545454545454</v>
      </c>
      <c r="BD38" s="45">
        <v>31.444444444444443</v>
      </c>
      <c r="BE38" s="45">
        <v>34.054545454545455</v>
      </c>
      <c r="BF38" s="44">
        <v>0.78991596638655459</v>
      </c>
      <c r="BG38" s="44">
        <v>0.87394957983193278</v>
      </c>
      <c r="BH38" s="44">
        <v>0.81512605042016806</v>
      </c>
      <c r="BI38" s="44">
        <v>0.73949579831932777</v>
      </c>
      <c r="BJ38" s="44">
        <v>0.77310924369747902</v>
      </c>
      <c r="BK38" s="44">
        <v>0.84873949579831931</v>
      </c>
      <c r="BL38" s="44">
        <v>0.88235294117647056</v>
      </c>
      <c r="BM38" s="44">
        <v>0.52777777777777779</v>
      </c>
      <c r="BN38" s="44">
        <v>0.43396226415094341</v>
      </c>
      <c r="BO38" s="44">
        <v>0.61818181818181817</v>
      </c>
      <c r="BP38" s="47">
        <v>33.083333333333336</v>
      </c>
      <c r="BQ38" s="47">
        <v>31.09433962264151</v>
      </c>
      <c r="BR38" s="47">
        <v>35</v>
      </c>
      <c r="BS38" s="44">
        <v>0.125</v>
      </c>
      <c r="BT38" s="44">
        <v>0.56000000000000005</v>
      </c>
      <c r="BU38" s="47">
        <v>26.625</v>
      </c>
      <c r="BV38" s="47">
        <v>33.6</v>
      </c>
    </row>
    <row r="39" spans="1:74" x14ac:dyDescent="0.2">
      <c r="A39" s="748" t="s">
        <v>12</v>
      </c>
      <c r="B39" s="210" t="s">
        <v>243</v>
      </c>
      <c r="C39" s="211">
        <v>0.73936170212765961</v>
      </c>
      <c r="D39" s="211">
        <v>0.68292682926829273</v>
      </c>
      <c r="E39" s="211">
        <v>0.80701754385964908</v>
      </c>
      <c r="F39" s="212">
        <v>133</v>
      </c>
      <c r="G39" s="40">
        <v>0.78947368421052633</v>
      </c>
      <c r="H39" s="40">
        <v>0.72857142857142854</v>
      </c>
      <c r="I39" s="40">
        <v>0.8571428571428571</v>
      </c>
      <c r="J39" s="41">
        <v>36.503759398496243</v>
      </c>
      <c r="K39" s="41">
        <v>36.514285714285712</v>
      </c>
      <c r="L39" s="41">
        <v>36.492063492063494</v>
      </c>
      <c r="M39" s="42">
        <v>10</v>
      </c>
      <c r="N39" s="42">
        <v>123</v>
      </c>
      <c r="O39" s="40">
        <v>0.5</v>
      </c>
      <c r="P39" s="40">
        <v>0.81300813008130079</v>
      </c>
      <c r="Q39" s="41">
        <v>32.700000000000003</v>
      </c>
      <c r="R39" s="41">
        <v>36.8130081300813</v>
      </c>
      <c r="S39" s="40">
        <v>0.88721804511278191</v>
      </c>
      <c r="T39" s="40">
        <v>0.93984962406015038</v>
      </c>
      <c r="U39" s="40">
        <v>0.90225563909774431</v>
      </c>
      <c r="V39" s="40">
        <v>0.84210526315789469</v>
      </c>
      <c r="W39" s="40">
        <v>0.8571428571428571</v>
      </c>
      <c r="X39" s="40">
        <v>0.90225563909774431</v>
      </c>
      <c r="Y39" s="40">
        <v>0.87969924812030076</v>
      </c>
      <c r="Z39" s="212">
        <v>127</v>
      </c>
      <c r="AA39" s="40">
        <v>0.69291338582677164</v>
      </c>
      <c r="AB39" s="40">
        <v>0.67088607594936711</v>
      </c>
      <c r="AC39" s="40">
        <v>0.72916666666666663</v>
      </c>
      <c r="AD39" s="41">
        <v>36.708661417322837</v>
      </c>
      <c r="AE39" s="41">
        <v>35.924050632911396</v>
      </c>
      <c r="AF39" s="41">
        <v>38</v>
      </c>
      <c r="AG39" s="42">
        <v>8</v>
      </c>
      <c r="AH39" s="42">
        <v>119</v>
      </c>
      <c r="AI39" s="40">
        <v>0.25</v>
      </c>
      <c r="AJ39" s="40">
        <v>0.72268907563025209</v>
      </c>
      <c r="AK39" s="41">
        <v>27.5</v>
      </c>
      <c r="AL39" s="41">
        <v>37.327731092436977</v>
      </c>
      <c r="AM39" s="40">
        <v>0.87401574803149606</v>
      </c>
      <c r="AN39" s="40">
        <v>0.93700787401574803</v>
      </c>
      <c r="AO39" s="40">
        <v>0.88976377952755903</v>
      </c>
      <c r="AP39" s="40">
        <v>0.74015748031496065</v>
      </c>
      <c r="AQ39" s="40">
        <v>0.79527559055118113</v>
      </c>
      <c r="AR39" s="40">
        <v>0.94488188976377951</v>
      </c>
      <c r="AS39" s="40">
        <v>0.96062992125984248</v>
      </c>
      <c r="AT39" s="212">
        <v>115</v>
      </c>
      <c r="AU39" s="40">
        <v>0.73913043478260865</v>
      </c>
      <c r="AV39" s="40">
        <v>0.65454545454545454</v>
      </c>
      <c r="AW39" s="40">
        <v>0.81666666666666665</v>
      </c>
      <c r="AX39" s="41">
        <v>37.504347826086956</v>
      </c>
      <c r="AY39" s="41">
        <v>36.054545454545455</v>
      </c>
      <c r="AZ39" s="41">
        <v>38.833333333333336</v>
      </c>
      <c r="BA39" s="42">
        <v>5</v>
      </c>
      <c r="BB39" s="40">
        <v>0.6</v>
      </c>
      <c r="BC39" s="40">
        <v>0.74545454545454548</v>
      </c>
      <c r="BD39" s="41">
        <v>34.200000000000003</v>
      </c>
      <c r="BE39" s="41">
        <v>37.654545454545456</v>
      </c>
      <c r="BF39" s="40">
        <v>0.88695652173913042</v>
      </c>
      <c r="BG39" s="40">
        <v>0.95652173913043481</v>
      </c>
      <c r="BH39" s="40">
        <v>0.92173913043478262</v>
      </c>
      <c r="BI39" s="40">
        <v>0.81739130434782614</v>
      </c>
      <c r="BJ39" s="40">
        <v>0.80869565217391304</v>
      </c>
      <c r="BK39" s="40">
        <v>0.9652173913043478</v>
      </c>
      <c r="BL39" s="40">
        <v>0.9652173913043478</v>
      </c>
      <c r="BM39" s="40">
        <v>0.55371900826446285</v>
      </c>
      <c r="BN39" s="40">
        <v>0.42253521126760563</v>
      </c>
      <c r="BO39" s="40">
        <v>0.74</v>
      </c>
      <c r="BP39" s="43">
        <v>35.02479338842975</v>
      </c>
      <c r="BQ39" s="43">
        <v>32.732394366197184</v>
      </c>
      <c r="BR39" s="43">
        <v>38.28</v>
      </c>
      <c r="BS39" s="40">
        <v>0.16666666666666666</v>
      </c>
      <c r="BT39" s="40">
        <v>0.57391304347826089</v>
      </c>
      <c r="BU39" s="43">
        <v>29.5</v>
      </c>
      <c r="BV39" s="43">
        <v>35.313043478260873</v>
      </c>
    </row>
    <row r="40" spans="1:74" x14ac:dyDescent="0.2">
      <c r="A40" s="749"/>
      <c r="B40" s="213" t="s">
        <v>239</v>
      </c>
      <c r="C40" s="214">
        <v>0.68641114982578399</v>
      </c>
      <c r="D40" s="214">
        <v>0.6148648648648648</v>
      </c>
      <c r="E40" s="214">
        <v>0.76258992805755399</v>
      </c>
      <c r="F40" s="215">
        <v>100</v>
      </c>
      <c r="G40" s="26">
        <v>0.76</v>
      </c>
      <c r="H40" s="26">
        <v>0.7</v>
      </c>
      <c r="I40" s="26">
        <v>0.82</v>
      </c>
      <c r="J40" s="27">
        <v>34.83</v>
      </c>
      <c r="K40" s="27">
        <v>33.74</v>
      </c>
      <c r="L40" s="27">
        <v>35.92</v>
      </c>
      <c r="M40" s="28">
        <v>7</v>
      </c>
      <c r="N40" s="28">
        <v>93</v>
      </c>
      <c r="O40" s="26">
        <v>0.8571428571428571</v>
      </c>
      <c r="P40" s="26">
        <v>0.75268817204301075</v>
      </c>
      <c r="Q40" s="27">
        <v>36</v>
      </c>
      <c r="R40" s="27">
        <v>34.741935483870968</v>
      </c>
      <c r="S40" s="26">
        <v>0.89</v>
      </c>
      <c r="T40" s="26">
        <v>0.9</v>
      </c>
      <c r="U40" s="26">
        <v>0.9</v>
      </c>
      <c r="V40" s="26">
        <v>0.76</v>
      </c>
      <c r="W40" s="26">
        <v>0.88</v>
      </c>
      <c r="X40" s="26">
        <v>0.94</v>
      </c>
      <c r="Y40" s="26">
        <v>0.96</v>
      </c>
      <c r="Z40" s="215">
        <v>83</v>
      </c>
      <c r="AA40" s="26">
        <v>0.6987951807228916</v>
      </c>
      <c r="AB40" s="26">
        <v>0.6097560975609756</v>
      </c>
      <c r="AC40" s="26">
        <v>0.7857142857142857</v>
      </c>
      <c r="AD40" s="27">
        <v>35.614457831325304</v>
      </c>
      <c r="AE40" s="27">
        <v>34.390243902439025</v>
      </c>
      <c r="AF40" s="27">
        <v>36.80952380952381</v>
      </c>
      <c r="AG40" s="28">
        <v>6</v>
      </c>
      <c r="AH40" s="28">
        <v>77</v>
      </c>
      <c r="AI40" s="26">
        <v>0.5</v>
      </c>
      <c r="AJ40" s="26">
        <v>0.7142857142857143</v>
      </c>
      <c r="AK40" s="27">
        <v>30.833333333333332</v>
      </c>
      <c r="AL40" s="27">
        <v>35.987012987012989</v>
      </c>
      <c r="AM40" s="26">
        <v>0.84337349397590367</v>
      </c>
      <c r="AN40" s="26">
        <v>0.87951807228915657</v>
      </c>
      <c r="AO40" s="26">
        <v>0.91566265060240959</v>
      </c>
      <c r="AP40" s="26">
        <v>0.77108433734939763</v>
      </c>
      <c r="AQ40" s="26">
        <v>0.77108433734939763</v>
      </c>
      <c r="AR40" s="26">
        <v>0.91566265060240959</v>
      </c>
      <c r="AS40" s="26">
        <v>0.93975903614457834</v>
      </c>
      <c r="AT40" s="215">
        <v>103</v>
      </c>
      <c r="AU40" s="26">
        <v>0.60194174757281549</v>
      </c>
      <c r="AV40" s="26">
        <v>0.54385964912280704</v>
      </c>
      <c r="AW40" s="26">
        <v>0.67391304347826086</v>
      </c>
      <c r="AX40" s="27">
        <v>34.932038834951456</v>
      </c>
      <c r="AY40" s="27">
        <v>34.280701754385966</v>
      </c>
      <c r="AZ40" s="27">
        <v>35.739130434782609</v>
      </c>
      <c r="BA40" s="28">
        <v>7</v>
      </c>
      <c r="BB40" s="26">
        <v>0.2857142857142857</v>
      </c>
      <c r="BC40" s="26">
        <v>0.625</v>
      </c>
      <c r="BD40" s="27">
        <v>33.857142857142854</v>
      </c>
      <c r="BE40" s="27">
        <v>35.010416666666664</v>
      </c>
      <c r="BF40" s="26">
        <v>0.88349514563106801</v>
      </c>
      <c r="BG40" s="26">
        <v>0.91262135922330101</v>
      </c>
      <c r="BH40" s="26">
        <v>0.80582524271844658</v>
      </c>
      <c r="BI40" s="26">
        <v>0.77669902912621358</v>
      </c>
      <c r="BJ40" s="26">
        <v>0.85436893203883491</v>
      </c>
      <c r="BK40" s="26">
        <v>0.91262135922330101</v>
      </c>
      <c r="BL40" s="26">
        <v>0.94174757281553401</v>
      </c>
      <c r="BM40" s="26">
        <v>0.60144927536231885</v>
      </c>
      <c r="BN40" s="26">
        <v>0.53846153846153844</v>
      </c>
      <c r="BO40" s="26">
        <v>0.65753424657534243</v>
      </c>
      <c r="BP40" s="29">
        <v>34.079710144927539</v>
      </c>
      <c r="BQ40" s="29">
        <v>33.630769230769232</v>
      </c>
      <c r="BR40" s="29">
        <v>34.479452054794521</v>
      </c>
      <c r="BS40" s="26">
        <v>0.375</v>
      </c>
      <c r="BT40" s="26">
        <v>0.61538461538461542</v>
      </c>
      <c r="BU40" s="29">
        <v>29.75</v>
      </c>
      <c r="BV40" s="29">
        <v>34.346153846153847</v>
      </c>
    </row>
    <row r="41" spans="1:74" ht="15" thickBot="1" x14ac:dyDescent="0.25">
      <c r="A41" s="750"/>
      <c r="B41" s="216" t="s">
        <v>242</v>
      </c>
      <c r="C41" s="217">
        <v>0.67091836734693888</v>
      </c>
      <c r="D41" s="217">
        <v>0.57070707070707072</v>
      </c>
      <c r="E41" s="217">
        <v>0.77319587628865971</v>
      </c>
      <c r="F41" s="218">
        <v>136</v>
      </c>
      <c r="G41" s="44">
        <v>0.72058823529411764</v>
      </c>
      <c r="H41" s="44">
        <v>0.61764705882352944</v>
      </c>
      <c r="I41" s="44">
        <v>0.82352941176470584</v>
      </c>
      <c r="J41" s="45">
        <v>34.691176470588232</v>
      </c>
      <c r="K41" s="45">
        <v>33.308823529411768</v>
      </c>
      <c r="L41" s="45">
        <v>36.073529411764703</v>
      </c>
      <c r="M41" s="46">
        <v>7</v>
      </c>
      <c r="N41" s="46">
        <v>129</v>
      </c>
      <c r="O41" s="44">
        <v>0.42857142857142855</v>
      </c>
      <c r="P41" s="44">
        <v>0.73643410852713176</v>
      </c>
      <c r="Q41" s="45">
        <v>33.428571428571431</v>
      </c>
      <c r="R41" s="45">
        <v>34.759689922480618</v>
      </c>
      <c r="S41" s="44">
        <v>0.84558823529411764</v>
      </c>
      <c r="T41" s="44">
        <v>0.875</v>
      </c>
      <c r="U41" s="44">
        <v>0.875</v>
      </c>
      <c r="V41" s="44">
        <v>0.73529411764705888</v>
      </c>
      <c r="W41" s="44">
        <v>0.8529411764705882</v>
      </c>
      <c r="X41" s="44">
        <v>0.84558823529411764</v>
      </c>
      <c r="Y41" s="44">
        <v>0.875</v>
      </c>
      <c r="Z41" s="218">
        <v>120</v>
      </c>
      <c r="AA41" s="44">
        <v>0.65833333333333333</v>
      </c>
      <c r="AB41" s="44">
        <v>0.532258064516129</v>
      </c>
      <c r="AC41" s="44">
        <v>0.7931034482758621</v>
      </c>
      <c r="AD41" s="45">
        <v>34.56666666666667</v>
      </c>
      <c r="AE41" s="45">
        <v>32.338709677419352</v>
      </c>
      <c r="AF41" s="45">
        <v>36.948275862068968</v>
      </c>
      <c r="AG41" s="46">
        <v>7</v>
      </c>
      <c r="AH41" s="46">
        <v>113</v>
      </c>
      <c r="AI41" s="44">
        <v>0.42857142857142855</v>
      </c>
      <c r="AJ41" s="44">
        <v>0.67256637168141598</v>
      </c>
      <c r="AK41" s="45">
        <v>30.285714285714285</v>
      </c>
      <c r="AL41" s="45">
        <v>34.831858407079643</v>
      </c>
      <c r="AM41" s="44">
        <v>0.7583333333333333</v>
      </c>
      <c r="AN41" s="44">
        <v>0.82499999999999996</v>
      </c>
      <c r="AO41" s="44">
        <v>0.83333333333333337</v>
      </c>
      <c r="AP41" s="44">
        <v>0.69166666666666665</v>
      </c>
      <c r="AQ41" s="44">
        <v>0.7416666666666667</v>
      </c>
      <c r="AR41" s="44">
        <v>0.82499999999999996</v>
      </c>
      <c r="AS41" s="44">
        <v>0.85</v>
      </c>
      <c r="AT41" s="218">
        <v>137</v>
      </c>
      <c r="AU41" s="44">
        <v>0.63503649635036497</v>
      </c>
      <c r="AV41" s="44">
        <v>0.55882352941176472</v>
      </c>
      <c r="AW41" s="44">
        <v>0.71014492753623193</v>
      </c>
      <c r="AX41" s="45">
        <v>34.094890510948908</v>
      </c>
      <c r="AY41" s="45">
        <v>32.808823529411768</v>
      </c>
      <c r="AZ41" s="45">
        <v>35.362318840579711</v>
      </c>
      <c r="BA41" s="46">
        <v>10</v>
      </c>
      <c r="BB41" s="44">
        <v>0.4</v>
      </c>
      <c r="BC41" s="44">
        <v>0.65354330708661412</v>
      </c>
      <c r="BD41" s="45">
        <v>29.3</v>
      </c>
      <c r="BE41" s="45">
        <v>34.472440944881889</v>
      </c>
      <c r="BF41" s="44">
        <v>0.83211678832116787</v>
      </c>
      <c r="BG41" s="44">
        <v>0.87591240875912413</v>
      </c>
      <c r="BH41" s="44">
        <v>0.81021897810218979</v>
      </c>
      <c r="BI41" s="44">
        <v>0.69343065693430661</v>
      </c>
      <c r="BJ41" s="44">
        <v>0.75182481751824815</v>
      </c>
      <c r="BK41" s="44">
        <v>0.83941605839416056</v>
      </c>
      <c r="BL41" s="44">
        <v>0.84671532846715325</v>
      </c>
      <c r="BM41" s="44">
        <v>0.53956834532374098</v>
      </c>
      <c r="BN41" s="44">
        <v>0.53424657534246578</v>
      </c>
      <c r="BO41" s="44">
        <v>0.54545454545454541</v>
      </c>
      <c r="BP41" s="47">
        <v>33.791366906474821</v>
      </c>
      <c r="BQ41" s="47">
        <v>33.369863013698627</v>
      </c>
      <c r="BR41" s="47">
        <v>34.257575757575758</v>
      </c>
      <c r="BS41" s="44">
        <v>0.35714285714285715</v>
      </c>
      <c r="BT41" s="44">
        <v>0.56000000000000005</v>
      </c>
      <c r="BU41" s="47">
        <v>30.5</v>
      </c>
      <c r="BV41" s="47">
        <v>34.159999999999997</v>
      </c>
    </row>
    <row r="42" spans="1:74" x14ac:dyDescent="0.2">
      <c r="A42" s="748" t="s">
        <v>13</v>
      </c>
      <c r="B42" s="210" t="s">
        <v>240</v>
      </c>
      <c r="C42" s="211">
        <v>0.75438596491228072</v>
      </c>
      <c r="D42" s="211">
        <v>0.67078189300411528</v>
      </c>
      <c r="E42" s="211">
        <v>0.84976525821596249</v>
      </c>
      <c r="F42" s="212">
        <v>151</v>
      </c>
      <c r="G42" s="40">
        <v>0.76158940397350994</v>
      </c>
      <c r="H42" s="40">
        <v>0.68292682926829273</v>
      </c>
      <c r="I42" s="40">
        <v>0.85507246376811596</v>
      </c>
      <c r="J42" s="41">
        <v>35.576158940397349</v>
      </c>
      <c r="K42" s="41">
        <v>34.18292682926829</v>
      </c>
      <c r="L42" s="41">
        <v>37.231884057971016</v>
      </c>
      <c r="M42" s="42">
        <v>14</v>
      </c>
      <c r="N42" s="42">
        <v>137</v>
      </c>
      <c r="O42" s="40">
        <v>0.6428571428571429</v>
      </c>
      <c r="P42" s="40">
        <v>0.77372262773722633</v>
      </c>
      <c r="Q42" s="41">
        <v>33.571428571428569</v>
      </c>
      <c r="R42" s="41">
        <v>35.78102189781022</v>
      </c>
      <c r="S42" s="40">
        <v>0.8741721854304636</v>
      </c>
      <c r="T42" s="40">
        <v>0.96026490066225167</v>
      </c>
      <c r="U42" s="40">
        <v>0.9072847682119205</v>
      </c>
      <c r="V42" s="40">
        <v>0.77483443708609268</v>
      </c>
      <c r="W42" s="40">
        <v>0.88079470198675491</v>
      </c>
      <c r="X42" s="40">
        <v>0.89403973509933776</v>
      </c>
      <c r="Y42" s="40">
        <v>0.94701986754966883</v>
      </c>
      <c r="Z42" s="212">
        <v>152</v>
      </c>
      <c r="AA42" s="40">
        <v>0.73026315789473684</v>
      </c>
      <c r="AB42" s="40">
        <v>0.6376811594202898</v>
      </c>
      <c r="AC42" s="40">
        <v>0.80722891566265065</v>
      </c>
      <c r="AD42" s="41">
        <v>36.467105263157897</v>
      </c>
      <c r="AE42" s="41">
        <v>35.072463768115945</v>
      </c>
      <c r="AF42" s="41">
        <v>37.626506024096386</v>
      </c>
      <c r="AG42" s="42">
        <v>18</v>
      </c>
      <c r="AH42" s="42">
        <v>134</v>
      </c>
      <c r="AI42" s="40">
        <v>0.66666666666666663</v>
      </c>
      <c r="AJ42" s="40">
        <v>0.73880597014925375</v>
      </c>
      <c r="AK42" s="41">
        <v>34.333333333333336</v>
      </c>
      <c r="AL42" s="41">
        <v>36.753731343283583</v>
      </c>
      <c r="AM42" s="40">
        <v>0.86842105263157898</v>
      </c>
      <c r="AN42" s="40">
        <v>0.93421052631578949</v>
      </c>
      <c r="AO42" s="40">
        <v>0.875</v>
      </c>
      <c r="AP42" s="40">
        <v>0.79605263157894735</v>
      </c>
      <c r="AQ42" s="40">
        <v>0.83552631578947367</v>
      </c>
      <c r="AR42" s="40">
        <v>0.88157894736842102</v>
      </c>
      <c r="AS42" s="40">
        <v>0.94736842105263153</v>
      </c>
      <c r="AT42" s="212">
        <v>152</v>
      </c>
      <c r="AU42" s="40">
        <v>0.76973684210526316</v>
      </c>
      <c r="AV42" s="40">
        <v>0.68478260869565222</v>
      </c>
      <c r="AW42" s="40">
        <v>0.9</v>
      </c>
      <c r="AX42" s="41">
        <v>35.217105263157897</v>
      </c>
      <c r="AY42" s="41">
        <v>33.663043478260867</v>
      </c>
      <c r="AZ42" s="41">
        <v>37.6</v>
      </c>
      <c r="BA42" s="42">
        <v>18</v>
      </c>
      <c r="BB42" s="40">
        <v>0.61111111111111116</v>
      </c>
      <c r="BC42" s="40">
        <v>0.79104477611940294</v>
      </c>
      <c r="BD42" s="41">
        <v>33.333333333333336</v>
      </c>
      <c r="BE42" s="41">
        <v>35.470149253731343</v>
      </c>
      <c r="BF42" s="40">
        <v>0.82894736842105265</v>
      </c>
      <c r="BG42" s="40">
        <v>0.89473684210526316</v>
      </c>
      <c r="BH42" s="40">
        <v>0.82236842105263153</v>
      </c>
      <c r="BI42" s="40">
        <v>0.82894736842105265</v>
      </c>
      <c r="BJ42" s="40">
        <v>0.84210526315789469</v>
      </c>
      <c r="BK42" s="40">
        <v>0.88157894736842102</v>
      </c>
      <c r="BL42" s="40">
        <v>0.91447368421052633</v>
      </c>
      <c r="BM42" s="40">
        <v>0.5668449197860963</v>
      </c>
      <c r="BN42" s="40">
        <v>0.51960784313725494</v>
      </c>
      <c r="BO42" s="40">
        <v>0.62352941176470589</v>
      </c>
      <c r="BP42" s="43">
        <v>34.315508021390372</v>
      </c>
      <c r="BQ42" s="43">
        <v>33.313725490196077</v>
      </c>
      <c r="BR42" s="43">
        <v>35.517647058823528</v>
      </c>
      <c r="BS42" s="40">
        <v>0.41666666666666669</v>
      </c>
      <c r="BT42" s="40">
        <v>0.58895705521472397</v>
      </c>
      <c r="BU42" s="43">
        <v>30.916666666666668</v>
      </c>
      <c r="BV42" s="43">
        <v>34.815950920245399</v>
      </c>
    </row>
    <row r="43" spans="1:74" x14ac:dyDescent="0.2">
      <c r="A43" s="749"/>
      <c r="B43" s="213" t="s">
        <v>237</v>
      </c>
      <c r="C43" s="214">
        <v>0.64915966386554624</v>
      </c>
      <c r="D43" s="214">
        <v>0.58800000000000008</v>
      </c>
      <c r="E43" s="214">
        <v>0.7168141592920354</v>
      </c>
      <c r="F43" s="215">
        <v>173</v>
      </c>
      <c r="G43" s="26">
        <v>0.69942196531791911</v>
      </c>
      <c r="H43" s="26">
        <v>0.62068965517241381</v>
      </c>
      <c r="I43" s="26">
        <v>0.77906976744186052</v>
      </c>
      <c r="J43" s="27">
        <v>35.901734104046241</v>
      </c>
      <c r="K43" s="27">
        <v>34.252873563218394</v>
      </c>
      <c r="L43" s="27">
        <v>37.569767441860463</v>
      </c>
      <c r="M43" s="28">
        <v>10</v>
      </c>
      <c r="N43" s="28">
        <v>163</v>
      </c>
      <c r="O43" s="26">
        <v>0.5</v>
      </c>
      <c r="P43" s="26">
        <v>0.71165644171779141</v>
      </c>
      <c r="Q43" s="27">
        <v>28.5</v>
      </c>
      <c r="R43" s="27">
        <v>36.355828220858896</v>
      </c>
      <c r="S43" s="26">
        <v>0.80346820809248554</v>
      </c>
      <c r="T43" s="26">
        <v>0.8554913294797688</v>
      </c>
      <c r="U43" s="26">
        <v>0.83236994219653182</v>
      </c>
      <c r="V43" s="26">
        <v>0.74566473988439308</v>
      </c>
      <c r="W43" s="26">
        <v>0.76878612716763006</v>
      </c>
      <c r="X43" s="26">
        <v>0.82080924855491333</v>
      </c>
      <c r="Y43" s="26">
        <v>0.87861271676300579</v>
      </c>
      <c r="Z43" s="215">
        <v>149</v>
      </c>
      <c r="AA43" s="26">
        <v>0.71140939597315433</v>
      </c>
      <c r="AB43" s="26">
        <v>0.66666666666666663</v>
      </c>
      <c r="AC43" s="26">
        <v>0.76470588235294112</v>
      </c>
      <c r="AD43" s="27">
        <v>35.382550335570471</v>
      </c>
      <c r="AE43" s="27">
        <v>33.925925925925924</v>
      </c>
      <c r="AF43" s="27">
        <v>37.117647058823529</v>
      </c>
      <c r="AG43" s="28">
        <v>12</v>
      </c>
      <c r="AH43" s="28">
        <v>137</v>
      </c>
      <c r="AI43" s="26">
        <v>0.58333333333333337</v>
      </c>
      <c r="AJ43" s="26">
        <v>0.72262773722627738</v>
      </c>
      <c r="AK43" s="27">
        <v>30.583333333333332</v>
      </c>
      <c r="AL43" s="27">
        <v>35.802919708029194</v>
      </c>
      <c r="AM43" s="26">
        <v>0.77852348993288589</v>
      </c>
      <c r="AN43" s="26">
        <v>0.8523489932885906</v>
      </c>
      <c r="AO43" s="26">
        <v>0.83892617449664431</v>
      </c>
      <c r="AP43" s="26">
        <v>0.75167785234899331</v>
      </c>
      <c r="AQ43" s="26">
        <v>0.79865771812080533</v>
      </c>
      <c r="AR43" s="26">
        <v>0.81879194630872487</v>
      </c>
      <c r="AS43" s="26">
        <v>0.82550335570469802</v>
      </c>
      <c r="AT43" s="215">
        <v>153</v>
      </c>
      <c r="AU43" s="26">
        <v>0.52941176470588236</v>
      </c>
      <c r="AV43" s="26">
        <v>0.47560975609756095</v>
      </c>
      <c r="AW43" s="26">
        <v>0.59154929577464788</v>
      </c>
      <c r="AX43" s="27">
        <v>33.169934640522875</v>
      </c>
      <c r="AY43" s="27">
        <v>30.987804878048781</v>
      </c>
      <c r="AZ43" s="27">
        <v>35.690140845070424</v>
      </c>
      <c r="BA43" s="28">
        <v>17</v>
      </c>
      <c r="BB43" s="26">
        <v>0.29411764705882354</v>
      </c>
      <c r="BC43" s="26">
        <v>0.55882352941176472</v>
      </c>
      <c r="BD43" s="27">
        <v>28.352941176470587</v>
      </c>
      <c r="BE43" s="27">
        <v>33.772058823529413</v>
      </c>
      <c r="BF43" s="26">
        <v>0.69281045751633985</v>
      </c>
      <c r="BG43" s="26">
        <v>0.79738562091503273</v>
      </c>
      <c r="BH43" s="26">
        <v>0.73202614379084963</v>
      </c>
      <c r="BI43" s="26">
        <v>0.60784313725490191</v>
      </c>
      <c r="BJ43" s="26">
        <v>0.69934640522875813</v>
      </c>
      <c r="BK43" s="26">
        <v>0.73856209150326801</v>
      </c>
      <c r="BL43" s="26">
        <v>0.76470588235294112</v>
      </c>
      <c r="BM43" s="26">
        <v>0.44078947368421051</v>
      </c>
      <c r="BN43" s="26">
        <v>0.3783783783783784</v>
      </c>
      <c r="BO43" s="26">
        <v>0.5</v>
      </c>
      <c r="BP43" s="29">
        <v>32.875</v>
      </c>
      <c r="BQ43" s="29">
        <v>31.04054054054054</v>
      </c>
      <c r="BR43" s="29">
        <v>34.615384615384613</v>
      </c>
      <c r="BS43" s="26">
        <v>0.11764705882352941</v>
      </c>
      <c r="BT43" s="26">
        <v>0.48148148148148145</v>
      </c>
      <c r="BU43" s="29">
        <v>26.764705882352942</v>
      </c>
      <c r="BV43" s="29">
        <v>33.644444444444446</v>
      </c>
    </row>
    <row r="44" spans="1:74" x14ac:dyDescent="0.2">
      <c r="A44" s="749"/>
      <c r="B44" s="213" t="s">
        <v>241</v>
      </c>
      <c r="C44" s="214">
        <v>0.73922902494331066</v>
      </c>
      <c r="D44" s="214">
        <v>0.70370370370370372</v>
      </c>
      <c r="E44" s="214">
        <v>0.78282828282828276</v>
      </c>
      <c r="F44" s="215">
        <v>145</v>
      </c>
      <c r="G44" s="26">
        <v>0.80689655172413788</v>
      </c>
      <c r="H44" s="26">
        <v>0.77777777777777779</v>
      </c>
      <c r="I44" s="26">
        <v>0.84375</v>
      </c>
      <c r="J44" s="27">
        <v>36.855172413793106</v>
      </c>
      <c r="K44" s="27">
        <v>35.913580246913583</v>
      </c>
      <c r="L44" s="27">
        <v>38.046875</v>
      </c>
      <c r="M44" s="28">
        <v>10</v>
      </c>
      <c r="N44" s="28">
        <v>135</v>
      </c>
      <c r="O44" s="26">
        <v>0.6</v>
      </c>
      <c r="P44" s="26">
        <v>0.82222222222222219</v>
      </c>
      <c r="Q44" s="27">
        <v>32.299999999999997</v>
      </c>
      <c r="R44" s="27">
        <v>37.19259259259259</v>
      </c>
      <c r="S44" s="26">
        <v>0.86896551724137927</v>
      </c>
      <c r="T44" s="26">
        <v>0.91034482758620694</v>
      </c>
      <c r="U44" s="26">
        <v>0.91724137931034477</v>
      </c>
      <c r="V44" s="26">
        <v>0.81379310344827582</v>
      </c>
      <c r="W44" s="26">
        <v>0.8896551724137931</v>
      </c>
      <c r="X44" s="26">
        <v>0.8896551724137931</v>
      </c>
      <c r="Y44" s="26">
        <v>0.91724137931034477</v>
      </c>
      <c r="Z44" s="215">
        <v>130</v>
      </c>
      <c r="AA44" s="26">
        <v>0.74615384615384617</v>
      </c>
      <c r="AB44" s="26">
        <v>0.74683544303797467</v>
      </c>
      <c r="AC44" s="26">
        <v>0.74509803921568629</v>
      </c>
      <c r="AD44" s="27">
        <v>36.653846153846153</v>
      </c>
      <c r="AE44" s="27">
        <v>36.645569620253163</v>
      </c>
      <c r="AF44" s="27">
        <v>36.666666666666664</v>
      </c>
      <c r="AG44" s="28">
        <v>12</v>
      </c>
      <c r="AH44" s="28">
        <v>118</v>
      </c>
      <c r="AI44" s="26">
        <v>0.75</v>
      </c>
      <c r="AJ44" s="26">
        <v>0.74576271186440679</v>
      </c>
      <c r="AK44" s="27">
        <v>33.75</v>
      </c>
      <c r="AL44" s="27">
        <v>36.949152542372879</v>
      </c>
      <c r="AM44" s="26">
        <v>0.84615384615384615</v>
      </c>
      <c r="AN44" s="26">
        <v>0.91538461538461535</v>
      </c>
      <c r="AO44" s="26">
        <v>0.91538461538461535</v>
      </c>
      <c r="AP44" s="26">
        <v>0.75384615384615383</v>
      </c>
      <c r="AQ44" s="26">
        <v>0.81538461538461537</v>
      </c>
      <c r="AR44" s="26">
        <v>0.89230769230769236</v>
      </c>
      <c r="AS44" s="26">
        <v>0.92307692307692313</v>
      </c>
      <c r="AT44" s="215">
        <v>166</v>
      </c>
      <c r="AU44" s="26">
        <v>0.67469879518072284</v>
      </c>
      <c r="AV44" s="26">
        <v>0.59036144578313254</v>
      </c>
      <c r="AW44" s="26">
        <v>0.75903614457831325</v>
      </c>
      <c r="AX44" s="27">
        <v>37.313253012048193</v>
      </c>
      <c r="AY44" s="27">
        <v>35.843373493975903</v>
      </c>
      <c r="AZ44" s="27">
        <v>38.783132530120483</v>
      </c>
      <c r="BA44" s="28">
        <v>19</v>
      </c>
      <c r="BB44" s="26">
        <v>0.47368421052631576</v>
      </c>
      <c r="BC44" s="26">
        <v>0.70068027210884354</v>
      </c>
      <c r="BD44" s="27">
        <v>33.157894736842103</v>
      </c>
      <c r="BE44" s="27">
        <v>37.85034013605442</v>
      </c>
      <c r="BF44" s="26">
        <v>0.82530120481927716</v>
      </c>
      <c r="BG44" s="26">
        <v>0.91566265060240959</v>
      </c>
      <c r="BH44" s="26">
        <v>0.83132530120481929</v>
      </c>
      <c r="BI44" s="26">
        <v>0.73493975903614461</v>
      </c>
      <c r="BJ44" s="26">
        <v>0.76506024096385539</v>
      </c>
      <c r="BK44" s="26">
        <v>0.90361445783132532</v>
      </c>
      <c r="BL44" s="26">
        <v>0.91566265060240959</v>
      </c>
      <c r="BM44" s="26">
        <v>0.40136054421768708</v>
      </c>
      <c r="BN44" s="26">
        <v>0.31764705882352939</v>
      </c>
      <c r="BO44" s="26">
        <v>0.5161290322580645</v>
      </c>
      <c r="BP44" s="29">
        <v>32.170068027210881</v>
      </c>
      <c r="BQ44" s="29">
        <v>31.011764705882353</v>
      </c>
      <c r="BR44" s="29">
        <v>33.758064516129032</v>
      </c>
      <c r="BS44" s="26">
        <v>0.1111111111111111</v>
      </c>
      <c r="BT44" s="26">
        <v>0.42028985507246375</v>
      </c>
      <c r="BU44" s="29">
        <v>27</v>
      </c>
      <c r="BV44" s="29">
        <v>32.507246376811594</v>
      </c>
    </row>
    <row r="45" spans="1:74" ht="15" thickBot="1" x14ac:dyDescent="0.25">
      <c r="A45" s="750"/>
      <c r="B45" s="216" t="s">
        <v>236</v>
      </c>
      <c r="C45" s="217">
        <v>0.69304556354916069</v>
      </c>
      <c r="D45" s="217">
        <v>0.62820512820512819</v>
      </c>
      <c r="E45" s="217">
        <v>0.77595628415300555</v>
      </c>
      <c r="F45" s="218">
        <v>157</v>
      </c>
      <c r="G45" s="44">
        <v>0.73248407643312097</v>
      </c>
      <c r="H45" s="44">
        <v>0.68085106382978722</v>
      </c>
      <c r="I45" s="44">
        <v>0.80952380952380953</v>
      </c>
      <c r="J45" s="45">
        <v>35.484076433121018</v>
      </c>
      <c r="K45" s="45">
        <v>34.138297872340424</v>
      </c>
      <c r="L45" s="45">
        <v>37.492063492063494</v>
      </c>
      <c r="M45" s="46">
        <v>10</v>
      </c>
      <c r="N45" s="46">
        <v>147</v>
      </c>
      <c r="O45" s="44">
        <v>0.5</v>
      </c>
      <c r="P45" s="44">
        <v>0.74829931972789121</v>
      </c>
      <c r="Q45" s="45">
        <v>29.3</v>
      </c>
      <c r="R45" s="45">
        <v>35.904761904761905</v>
      </c>
      <c r="S45" s="44">
        <v>0.8152866242038217</v>
      </c>
      <c r="T45" s="44">
        <v>0.84713375796178347</v>
      </c>
      <c r="U45" s="44">
        <v>0.84713375796178347</v>
      </c>
      <c r="V45" s="44">
        <v>0.75159235668789814</v>
      </c>
      <c r="W45" s="44">
        <v>0.82165605095541405</v>
      </c>
      <c r="X45" s="44">
        <v>0.89808917197452232</v>
      </c>
      <c r="Y45" s="44">
        <v>0.89808917197452232</v>
      </c>
      <c r="Z45" s="218">
        <v>122</v>
      </c>
      <c r="AA45" s="44">
        <v>0.65573770491803274</v>
      </c>
      <c r="AB45" s="44">
        <v>0.578125</v>
      </c>
      <c r="AC45" s="44">
        <v>0.74137931034482762</v>
      </c>
      <c r="AD45" s="45">
        <v>34.131147540983605</v>
      </c>
      <c r="AE45" s="45">
        <v>31.515625</v>
      </c>
      <c r="AF45" s="45">
        <v>37.017241379310342</v>
      </c>
      <c r="AG45" s="46">
        <v>8</v>
      </c>
      <c r="AH45" s="46">
        <v>114</v>
      </c>
      <c r="AI45" s="44">
        <v>0.375</v>
      </c>
      <c r="AJ45" s="44">
        <v>0.67543859649122806</v>
      </c>
      <c r="AK45" s="45">
        <v>26.625</v>
      </c>
      <c r="AL45" s="45">
        <v>34.657894736842103</v>
      </c>
      <c r="AM45" s="44">
        <v>0.77049180327868849</v>
      </c>
      <c r="AN45" s="44">
        <v>0.83606557377049184</v>
      </c>
      <c r="AO45" s="44">
        <v>0.80327868852459017</v>
      </c>
      <c r="AP45" s="44">
        <v>0.68852459016393441</v>
      </c>
      <c r="AQ45" s="44">
        <v>0.73770491803278693</v>
      </c>
      <c r="AR45" s="44">
        <v>0.82786885245901642</v>
      </c>
      <c r="AS45" s="44">
        <v>0.86065573770491799</v>
      </c>
      <c r="AT45" s="218">
        <v>141</v>
      </c>
      <c r="AU45" s="44">
        <v>0.66666666666666663</v>
      </c>
      <c r="AV45" s="44">
        <v>0.59740259740259738</v>
      </c>
      <c r="AW45" s="44">
        <v>0.75</v>
      </c>
      <c r="AX45" s="45">
        <v>36.042553191489361</v>
      </c>
      <c r="AY45" s="45">
        <v>35.129870129870127</v>
      </c>
      <c r="AZ45" s="45">
        <v>37.140625</v>
      </c>
      <c r="BA45" s="46">
        <v>19</v>
      </c>
      <c r="BB45" s="44">
        <v>0.42105263157894735</v>
      </c>
      <c r="BC45" s="44">
        <v>0.70491803278688525</v>
      </c>
      <c r="BD45" s="45">
        <v>31.05263157894737</v>
      </c>
      <c r="BE45" s="45">
        <v>36.819672131147541</v>
      </c>
      <c r="BF45" s="44">
        <v>0.82978723404255317</v>
      </c>
      <c r="BG45" s="44">
        <v>0.84397163120567376</v>
      </c>
      <c r="BH45" s="44">
        <v>0.85106382978723405</v>
      </c>
      <c r="BI45" s="44">
        <v>0.72340425531914898</v>
      </c>
      <c r="BJ45" s="44">
        <v>0.75886524822695034</v>
      </c>
      <c r="BK45" s="44">
        <v>0.87943262411347523</v>
      </c>
      <c r="BL45" s="44">
        <v>0.88652482269503541</v>
      </c>
      <c r="BM45" s="44">
        <v>0.55974842767295596</v>
      </c>
      <c r="BN45" s="44">
        <v>0.44705882352941179</v>
      </c>
      <c r="BO45" s="44">
        <v>0.68918918918918914</v>
      </c>
      <c r="BP45" s="47">
        <v>34.503144654088054</v>
      </c>
      <c r="BQ45" s="47">
        <v>33.458823529411767</v>
      </c>
      <c r="BR45" s="47">
        <v>35.702702702702702</v>
      </c>
      <c r="BS45" s="44">
        <v>0.44444444444444442</v>
      </c>
      <c r="BT45" s="44">
        <v>0.57446808510638303</v>
      </c>
      <c r="BU45" s="47">
        <v>32.611111111111114</v>
      </c>
      <c r="BV45" s="47">
        <v>34.744680851063826</v>
      </c>
    </row>
    <row r="46" spans="1:74" ht="15" thickBot="1" x14ac:dyDescent="0.25">
      <c r="A46" s="219" t="s">
        <v>14</v>
      </c>
      <c r="B46" s="220" t="s">
        <v>238</v>
      </c>
      <c r="C46" s="221">
        <v>0.70348837209302328</v>
      </c>
      <c r="D46" s="221">
        <v>0.62890625</v>
      </c>
      <c r="E46" s="221">
        <v>0.77692307692307683</v>
      </c>
      <c r="F46" s="222">
        <v>182</v>
      </c>
      <c r="G46" s="48">
        <v>0.72527472527472525</v>
      </c>
      <c r="H46" s="48">
        <v>0.65217391304347827</v>
      </c>
      <c r="I46" s="48">
        <v>0.8</v>
      </c>
      <c r="J46" s="49">
        <v>35.85164835164835</v>
      </c>
      <c r="K46" s="49">
        <v>34.739130434782609</v>
      </c>
      <c r="L46" s="49">
        <v>36.988888888888887</v>
      </c>
      <c r="M46" s="50">
        <v>6</v>
      </c>
      <c r="N46" s="50">
        <v>176</v>
      </c>
      <c r="O46" s="48">
        <v>0.5</v>
      </c>
      <c r="P46" s="48">
        <v>0.73295454545454541</v>
      </c>
      <c r="Q46" s="49">
        <v>30</v>
      </c>
      <c r="R46" s="49">
        <v>36.051136363636367</v>
      </c>
      <c r="S46" s="48">
        <v>0.86813186813186816</v>
      </c>
      <c r="T46" s="48">
        <v>0.92307692307692313</v>
      </c>
      <c r="U46" s="48">
        <v>0.89010989010989006</v>
      </c>
      <c r="V46" s="48">
        <v>0.75274725274725274</v>
      </c>
      <c r="W46" s="48">
        <v>0.82417582417582413</v>
      </c>
      <c r="X46" s="48">
        <v>0.92307692307692313</v>
      </c>
      <c r="Y46" s="48">
        <v>0.91758241758241754</v>
      </c>
      <c r="Z46" s="222">
        <v>152</v>
      </c>
      <c r="AA46" s="48">
        <v>0.76973684210526316</v>
      </c>
      <c r="AB46" s="48">
        <v>0.67532467532467533</v>
      </c>
      <c r="AC46" s="48">
        <v>0.8666666666666667</v>
      </c>
      <c r="AD46" s="49">
        <v>35.82236842105263</v>
      </c>
      <c r="AE46" s="49">
        <v>34.298701298701296</v>
      </c>
      <c r="AF46" s="49">
        <v>37.386666666666663</v>
      </c>
      <c r="AG46" s="50">
        <v>13</v>
      </c>
      <c r="AH46" s="50">
        <v>139</v>
      </c>
      <c r="AI46" s="48">
        <v>0.53846153846153844</v>
      </c>
      <c r="AJ46" s="48">
        <v>0.79136690647482011</v>
      </c>
      <c r="AK46" s="49">
        <v>31.076923076923077</v>
      </c>
      <c r="AL46" s="49">
        <v>36.266187050359711</v>
      </c>
      <c r="AM46" s="48">
        <v>0.86184210526315785</v>
      </c>
      <c r="AN46" s="48">
        <v>0.90131578947368418</v>
      </c>
      <c r="AO46" s="48">
        <v>0.86842105263157898</v>
      </c>
      <c r="AP46" s="48">
        <v>0.85526315789473684</v>
      </c>
      <c r="AQ46" s="48">
        <v>0.875</v>
      </c>
      <c r="AR46" s="48">
        <v>0.88157894736842102</v>
      </c>
      <c r="AS46" s="48">
        <v>0.875</v>
      </c>
      <c r="AT46" s="222">
        <v>184</v>
      </c>
      <c r="AU46" s="48">
        <v>0.61956521739130432</v>
      </c>
      <c r="AV46" s="48">
        <v>0.55681818181818177</v>
      </c>
      <c r="AW46" s="48">
        <v>0.67708333333333337</v>
      </c>
      <c r="AX46" s="49">
        <v>34.342391304347828</v>
      </c>
      <c r="AY46" s="49">
        <v>33.19318181818182</v>
      </c>
      <c r="AZ46" s="49">
        <v>35.395833333333336</v>
      </c>
      <c r="BA46" s="50">
        <v>13</v>
      </c>
      <c r="BB46" s="48">
        <v>0.23076923076923078</v>
      </c>
      <c r="BC46" s="48">
        <v>0.64912280701754388</v>
      </c>
      <c r="BD46" s="49">
        <v>28.76923076923077</v>
      </c>
      <c r="BE46" s="49">
        <v>34.76608187134503</v>
      </c>
      <c r="BF46" s="48">
        <v>0.73913043478260865</v>
      </c>
      <c r="BG46" s="48">
        <v>0.86413043478260865</v>
      </c>
      <c r="BH46" s="48">
        <v>0.82065217391304346</v>
      </c>
      <c r="BI46" s="48">
        <v>0.70652173913043481</v>
      </c>
      <c r="BJ46" s="48">
        <v>0.76630434782608692</v>
      </c>
      <c r="BK46" s="48">
        <v>0.85869565217391308</v>
      </c>
      <c r="BL46" s="48">
        <v>0.84239130434782605</v>
      </c>
      <c r="BM46" s="48">
        <v>0.38150289017341038</v>
      </c>
      <c r="BN46" s="48">
        <v>0.30927835051546393</v>
      </c>
      <c r="BO46" s="48">
        <v>0.47368421052631576</v>
      </c>
      <c r="BP46" s="51">
        <v>32</v>
      </c>
      <c r="BQ46" s="51">
        <v>30.773195876288661</v>
      </c>
      <c r="BR46" s="51">
        <v>33.565789473684212</v>
      </c>
      <c r="BS46" s="48">
        <v>6.25E-2</v>
      </c>
      <c r="BT46" s="48">
        <v>0.4140127388535032</v>
      </c>
      <c r="BU46" s="51">
        <v>26.875</v>
      </c>
      <c r="BV46" s="51">
        <v>32.522292993630572</v>
      </c>
    </row>
    <row r="47" spans="1:74" ht="15" thickBot="1" x14ac:dyDescent="0.25">
      <c r="A47" s="219" t="s">
        <v>10</v>
      </c>
      <c r="B47" s="220" t="s">
        <v>10</v>
      </c>
      <c r="C47" s="221">
        <v>0.58203125</v>
      </c>
      <c r="D47" s="221">
        <v>0.52895752895752901</v>
      </c>
      <c r="E47" s="221">
        <v>0.63636363636363635</v>
      </c>
      <c r="F47" s="222">
        <v>188</v>
      </c>
      <c r="G47" s="48">
        <v>0.61702127659574468</v>
      </c>
      <c r="H47" s="48">
        <v>0.55670103092783507</v>
      </c>
      <c r="I47" s="48">
        <v>0.68131868131868134</v>
      </c>
      <c r="J47" s="49">
        <v>33.904255319148938</v>
      </c>
      <c r="K47" s="49">
        <v>32.886597938144327</v>
      </c>
      <c r="L47" s="49">
        <v>34.989010989010985</v>
      </c>
      <c r="M47" s="50">
        <v>47</v>
      </c>
      <c r="N47" s="50">
        <v>141</v>
      </c>
      <c r="O47" s="48">
        <v>0.51063829787234039</v>
      </c>
      <c r="P47" s="48">
        <v>0.65248226950354615</v>
      </c>
      <c r="Q47" s="49">
        <v>32.170212765957444</v>
      </c>
      <c r="R47" s="49">
        <v>34.4822695035461</v>
      </c>
      <c r="S47" s="48">
        <v>0.73404255319148937</v>
      </c>
      <c r="T47" s="48">
        <v>0.84042553191489366</v>
      </c>
      <c r="U47" s="48">
        <v>0.80851063829787229</v>
      </c>
      <c r="V47" s="48">
        <v>0.6436170212765957</v>
      </c>
      <c r="W47" s="48">
        <v>0.72340425531914898</v>
      </c>
      <c r="X47" s="48">
        <v>0.83510638297872342</v>
      </c>
      <c r="Y47" s="48">
        <v>0.8563829787234043</v>
      </c>
      <c r="Z47" s="222">
        <v>173</v>
      </c>
      <c r="AA47" s="48">
        <v>0.58381502890173409</v>
      </c>
      <c r="AB47" s="48">
        <v>0.51190476190476186</v>
      </c>
      <c r="AC47" s="48">
        <v>0.651685393258427</v>
      </c>
      <c r="AD47" s="49">
        <v>32.52601156069364</v>
      </c>
      <c r="AE47" s="49">
        <v>31.773809523809526</v>
      </c>
      <c r="AF47" s="49">
        <v>33.235955056179776</v>
      </c>
      <c r="AG47" s="50">
        <v>33</v>
      </c>
      <c r="AH47" s="50">
        <v>140</v>
      </c>
      <c r="AI47" s="48">
        <v>0.45454545454545453</v>
      </c>
      <c r="AJ47" s="48">
        <v>0.61428571428571432</v>
      </c>
      <c r="AK47" s="49">
        <v>30.636363636363637</v>
      </c>
      <c r="AL47" s="49">
        <v>32.971428571428568</v>
      </c>
      <c r="AM47" s="48">
        <v>0.65895953757225434</v>
      </c>
      <c r="AN47" s="48">
        <v>0.78034682080924855</v>
      </c>
      <c r="AO47" s="48">
        <v>0.67630057803468213</v>
      </c>
      <c r="AP47" s="48">
        <v>0.63005780346820806</v>
      </c>
      <c r="AQ47" s="48">
        <v>0.67052023121387283</v>
      </c>
      <c r="AR47" s="48">
        <v>0.72832369942196529</v>
      </c>
      <c r="AS47" s="48">
        <v>0.78612716763005785</v>
      </c>
      <c r="AT47" s="222">
        <v>154</v>
      </c>
      <c r="AU47" s="48">
        <v>0.53246753246753242</v>
      </c>
      <c r="AV47" s="48">
        <v>0.50632911392405067</v>
      </c>
      <c r="AW47" s="48">
        <v>0.56000000000000005</v>
      </c>
      <c r="AX47" s="49">
        <v>33.019480519480517</v>
      </c>
      <c r="AY47" s="49">
        <v>31.949367088607595</v>
      </c>
      <c r="AZ47" s="49">
        <v>34.146666666666668</v>
      </c>
      <c r="BA47" s="50">
        <v>31</v>
      </c>
      <c r="BB47" s="48">
        <v>0.22580645161290322</v>
      </c>
      <c r="BC47" s="48">
        <v>0.6097560975609756</v>
      </c>
      <c r="BD47" s="49">
        <v>28.548387096774192</v>
      </c>
      <c r="BE47" s="49">
        <v>34.146341463414636</v>
      </c>
      <c r="BF47" s="48">
        <v>0.68831168831168832</v>
      </c>
      <c r="BG47" s="48">
        <v>0.75324675324675328</v>
      </c>
      <c r="BH47" s="48">
        <v>0.68831168831168832</v>
      </c>
      <c r="BI47" s="48">
        <v>0.64935064935064934</v>
      </c>
      <c r="BJ47" s="48">
        <v>0.66233766233766234</v>
      </c>
      <c r="BK47" s="48">
        <v>0.74675324675324672</v>
      </c>
      <c r="BL47" s="48">
        <v>0.75324675324675328</v>
      </c>
      <c r="BM47" s="48">
        <v>0.24479166666666666</v>
      </c>
      <c r="BN47" s="48">
        <v>0.14736842105263157</v>
      </c>
      <c r="BO47" s="48">
        <v>0.34020618556701032</v>
      </c>
      <c r="BP47" s="51">
        <v>28.416666666666668</v>
      </c>
      <c r="BQ47" s="51">
        <v>26.757894736842104</v>
      </c>
      <c r="BR47" s="51">
        <v>30.041237113402062</v>
      </c>
      <c r="BS47" s="48">
        <v>0.12820512820512819</v>
      </c>
      <c r="BT47" s="48">
        <v>0.27450980392156865</v>
      </c>
      <c r="BU47" s="51">
        <v>25.948717948717949</v>
      </c>
      <c r="BV47" s="51">
        <v>29.045751633986928</v>
      </c>
    </row>
    <row r="48" spans="1:74" ht="15" thickBot="1" x14ac:dyDescent="0.25">
      <c r="A48" s="219" t="s">
        <v>8</v>
      </c>
      <c r="B48" s="220" t="s">
        <v>8</v>
      </c>
      <c r="C48" s="221">
        <v>0.62588904694167846</v>
      </c>
      <c r="D48" s="221">
        <v>0.52601156069364163</v>
      </c>
      <c r="E48" s="221">
        <v>0.72268907563025209</v>
      </c>
      <c r="F48" s="222">
        <v>237</v>
      </c>
      <c r="G48" s="48">
        <v>0.67088607594936711</v>
      </c>
      <c r="H48" s="48">
        <v>0.55084745762711862</v>
      </c>
      <c r="I48" s="48">
        <v>0.78991596638655459</v>
      </c>
      <c r="J48" s="49">
        <v>33.805907172995781</v>
      </c>
      <c r="K48" s="49">
        <v>31.898305084745761</v>
      </c>
      <c r="L48" s="49">
        <v>35.69747899159664</v>
      </c>
      <c r="M48" s="50">
        <v>41</v>
      </c>
      <c r="N48" s="50">
        <v>196</v>
      </c>
      <c r="O48" s="48">
        <v>0.63414634146341464</v>
      </c>
      <c r="P48" s="48">
        <v>0.6785714285714286</v>
      </c>
      <c r="Q48" s="49">
        <v>33</v>
      </c>
      <c r="R48" s="49">
        <v>33.974489795918366</v>
      </c>
      <c r="S48" s="48">
        <v>0.78481012658227844</v>
      </c>
      <c r="T48" s="48">
        <v>0.86919831223628696</v>
      </c>
      <c r="U48" s="48">
        <v>0.81856540084388185</v>
      </c>
      <c r="V48" s="48">
        <v>0.69620253164556967</v>
      </c>
      <c r="W48" s="48">
        <v>0.72151898734177211</v>
      </c>
      <c r="X48" s="48">
        <v>0.77637130801687759</v>
      </c>
      <c r="Y48" s="48">
        <v>0.85232067510548526</v>
      </c>
      <c r="Z48" s="222">
        <v>231</v>
      </c>
      <c r="AA48" s="48">
        <v>0.67099567099567103</v>
      </c>
      <c r="AB48" s="48">
        <v>0.5892857142857143</v>
      </c>
      <c r="AC48" s="48">
        <v>0.74789915966386555</v>
      </c>
      <c r="AD48" s="49">
        <v>33.683982683982684</v>
      </c>
      <c r="AE48" s="49">
        <v>32.517857142857146</v>
      </c>
      <c r="AF48" s="49">
        <v>34.781512605042018</v>
      </c>
      <c r="AG48" s="50">
        <v>42</v>
      </c>
      <c r="AH48" s="50">
        <v>189</v>
      </c>
      <c r="AI48" s="48">
        <v>0.47619047619047616</v>
      </c>
      <c r="AJ48" s="48">
        <v>0.7142857142857143</v>
      </c>
      <c r="AK48" s="49">
        <v>29.833333333333332</v>
      </c>
      <c r="AL48" s="49">
        <v>34.539682539682538</v>
      </c>
      <c r="AM48" s="48">
        <v>0.74025974025974028</v>
      </c>
      <c r="AN48" s="48">
        <v>0.81385281385281383</v>
      </c>
      <c r="AO48" s="48">
        <v>0.77056277056277056</v>
      </c>
      <c r="AP48" s="48">
        <v>0.70995670995671001</v>
      </c>
      <c r="AQ48" s="48">
        <v>0.7186147186147186</v>
      </c>
      <c r="AR48" s="48">
        <v>0.77056277056277056</v>
      </c>
      <c r="AS48" s="48">
        <v>0.76623376623376627</v>
      </c>
      <c r="AT48" s="222">
        <v>237</v>
      </c>
      <c r="AU48" s="48">
        <v>0.53164556962025311</v>
      </c>
      <c r="AV48" s="48">
        <v>0.4358974358974359</v>
      </c>
      <c r="AW48" s="48">
        <v>0.625</v>
      </c>
      <c r="AX48" s="49">
        <v>31.654008438818565</v>
      </c>
      <c r="AY48" s="49">
        <v>30.239316239316238</v>
      </c>
      <c r="AZ48" s="49">
        <v>33.033333333333331</v>
      </c>
      <c r="BA48" s="50">
        <v>33</v>
      </c>
      <c r="BB48" s="48">
        <v>0.36363636363636365</v>
      </c>
      <c r="BC48" s="48">
        <v>0.55882352941176472</v>
      </c>
      <c r="BD48" s="49">
        <v>26.878787878787879</v>
      </c>
      <c r="BE48" s="49">
        <v>32.426470588235297</v>
      </c>
      <c r="BF48" s="48">
        <v>0.68354430379746833</v>
      </c>
      <c r="BG48" s="48">
        <v>0.7426160337552743</v>
      </c>
      <c r="BH48" s="48">
        <v>0.72573839662447259</v>
      </c>
      <c r="BI48" s="48">
        <v>0.61181434599156115</v>
      </c>
      <c r="BJ48" s="48">
        <v>0.64135021097046419</v>
      </c>
      <c r="BK48" s="48">
        <v>0.71308016877637126</v>
      </c>
      <c r="BL48" s="48">
        <v>0.72573839662447259</v>
      </c>
      <c r="BM48" s="48">
        <v>0.40807174887892378</v>
      </c>
      <c r="BN48" s="48">
        <v>0.32231404958677684</v>
      </c>
      <c r="BO48" s="48">
        <v>0.50980392156862742</v>
      </c>
      <c r="BP48" s="51">
        <v>30.937219730941703</v>
      </c>
      <c r="BQ48" s="51">
        <v>28.917355371900825</v>
      </c>
      <c r="BR48" s="51">
        <v>33.333333333333336</v>
      </c>
      <c r="BS48" s="48">
        <v>0.27906976744186046</v>
      </c>
      <c r="BT48" s="48">
        <v>0.43888888888888888</v>
      </c>
      <c r="BU48" s="51">
        <v>27.906976744186046</v>
      </c>
      <c r="BV48" s="51">
        <v>31.661111111111111</v>
      </c>
    </row>
    <row r="49" spans="1:74" x14ac:dyDescent="0.2">
      <c r="A49" s="748" t="s">
        <v>17</v>
      </c>
      <c r="B49" s="223" t="s">
        <v>267</v>
      </c>
      <c r="C49" s="224">
        <v>0.62956810631229232</v>
      </c>
      <c r="D49" s="224">
        <v>0.52614379084967322</v>
      </c>
      <c r="E49" s="224">
        <v>0.73648648648648651</v>
      </c>
      <c r="F49" s="225">
        <v>206</v>
      </c>
      <c r="G49" s="226">
        <v>0.69417475728155342</v>
      </c>
      <c r="H49" s="226">
        <v>0.57009345794392519</v>
      </c>
      <c r="I49" s="226">
        <v>0.82828282828282829</v>
      </c>
      <c r="J49" s="227">
        <v>34.936893203883493</v>
      </c>
      <c r="K49" s="227">
        <v>32.962616822429908</v>
      </c>
      <c r="L49" s="227">
        <v>37.070707070707073</v>
      </c>
      <c r="M49" s="228">
        <v>20</v>
      </c>
      <c r="N49" s="228">
        <v>186</v>
      </c>
      <c r="O49" s="226">
        <v>0.5</v>
      </c>
      <c r="P49" s="226">
        <v>0.71505376344086025</v>
      </c>
      <c r="Q49" s="227">
        <v>30.95</v>
      </c>
      <c r="R49" s="227">
        <v>35.365591397849464</v>
      </c>
      <c r="S49" s="226">
        <v>0.80097087378640774</v>
      </c>
      <c r="T49" s="226">
        <v>0.83980582524271841</v>
      </c>
      <c r="U49" s="226">
        <v>0.81553398058252424</v>
      </c>
      <c r="V49" s="226">
        <v>0.71844660194174759</v>
      </c>
      <c r="W49" s="226">
        <v>0.78640776699029125</v>
      </c>
      <c r="X49" s="226">
        <v>0.83495145631067957</v>
      </c>
      <c r="Y49" s="226">
        <v>0.86407766990291257</v>
      </c>
      <c r="Z49" s="225">
        <v>192</v>
      </c>
      <c r="AA49" s="226">
        <v>0.64583333333333337</v>
      </c>
      <c r="AB49" s="226">
        <v>0.55913978494623651</v>
      </c>
      <c r="AC49" s="226">
        <v>0.72727272727272729</v>
      </c>
      <c r="AD49" s="227">
        <v>34.442708333333336</v>
      </c>
      <c r="AE49" s="227">
        <v>33.344086021505376</v>
      </c>
      <c r="AF49" s="227">
        <v>35.474747474747474</v>
      </c>
      <c r="AG49" s="228">
        <v>30</v>
      </c>
      <c r="AH49" s="228">
        <v>162</v>
      </c>
      <c r="AI49" s="226">
        <v>0.4</v>
      </c>
      <c r="AJ49" s="226">
        <v>0.69135802469135799</v>
      </c>
      <c r="AK49" s="227">
        <v>30.833333333333332</v>
      </c>
      <c r="AL49" s="227">
        <v>35.111111111111114</v>
      </c>
      <c r="AM49" s="226">
        <v>0.8125</v>
      </c>
      <c r="AN49" s="226">
        <v>0.89583333333333337</v>
      </c>
      <c r="AO49" s="226">
        <v>0.8125</v>
      </c>
      <c r="AP49" s="226">
        <v>0.69270833333333337</v>
      </c>
      <c r="AQ49" s="226">
        <v>0.78125</v>
      </c>
      <c r="AR49" s="226">
        <v>0.83333333333333337</v>
      </c>
      <c r="AS49" s="226">
        <v>0.86979166666666663</v>
      </c>
      <c r="AT49" s="225">
        <v>204</v>
      </c>
      <c r="AU49" s="226">
        <v>0.5490196078431373</v>
      </c>
      <c r="AV49" s="226">
        <v>0.45283018867924529</v>
      </c>
      <c r="AW49" s="226">
        <v>0.65306122448979587</v>
      </c>
      <c r="AX49" s="227">
        <v>33.220588235294116</v>
      </c>
      <c r="AY49" s="227">
        <v>31.924528301886792</v>
      </c>
      <c r="AZ49" s="227">
        <v>34.622448979591837</v>
      </c>
      <c r="BA49" s="228">
        <v>28</v>
      </c>
      <c r="BB49" s="226">
        <v>0.4642857142857143</v>
      </c>
      <c r="BC49" s="226">
        <v>0.5625</v>
      </c>
      <c r="BD49" s="227">
        <v>31.142857142857142</v>
      </c>
      <c r="BE49" s="227">
        <v>33.551136363636367</v>
      </c>
      <c r="BF49" s="226">
        <v>0.71078431372549022</v>
      </c>
      <c r="BG49" s="226">
        <v>0.86274509803921573</v>
      </c>
      <c r="BH49" s="226">
        <v>0.7990196078431373</v>
      </c>
      <c r="BI49" s="226">
        <v>0.67156862745098034</v>
      </c>
      <c r="BJ49" s="226">
        <v>0.71078431372549022</v>
      </c>
      <c r="BK49" s="226">
        <v>0.76960784313725494</v>
      </c>
      <c r="BL49" s="226">
        <v>0.75</v>
      </c>
      <c r="BM49" s="226">
        <v>0.36931818181818182</v>
      </c>
      <c r="BN49" s="226">
        <v>0.3258426966292135</v>
      </c>
      <c r="BO49" s="226">
        <v>0.41379310344827586</v>
      </c>
      <c r="BP49" s="229">
        <v>31.789772727272727</v>
      </c>
      <c r="BQ49" s="229">
        <v>30.528089887640448</v>
      </c>
      <c r="BR49" s="229">
        <v>33.080459770114942</v>
      </c>
      <c r="BS49" s="226">
        <v>8.6956521739130432E-2</v>
      </c>
      <c r="BT49" s="226">
        <v>0.41176470588235292</v>
      </c>
      <c r="BU49" s="229">
        <v>24.956521739130434</v>
      </c>
      <c r="BV49" s="229">
        <v>32.816993464052288</v>
      </c>
    </row>
    <row r="50" spans="1:74" ht="15" thickBot="1" x14ac:dyDescent="0.25">
      <c r="A50" s="750"/>
      <c r="B50" s="216" t="s">
        <v>268</v>
      </c>
      <c r="C50" s="217">
        <v>0.68869565217391304</v>
      </c>
      <c r="D50" s="217">
        <v>0.60810810810810811</v>
      </c>
      <c r="E50" s="217">
        <v>0.77419354838709675</v>
      </c>
      <c r="F50" s="218">
        <v>205</v>
      </c>
      <c r="G50" s="44">
        <v>0.71219512195121948</v>
      </c>
      <c r="H50" s="44">
        <v>0.64102564102564108</v>
      </c>
      <c r="I50" s="44">
        <v>0.80681818181818177</v>
      </c>
      <c r="J50" s="45">
        <v>35.234146341463415</v>
      </c>
      <c r="K50" s="45">
        <v>33.700854700854698</v>
      </c>
      <c r="L50" s="45">
        <v>37.272727272727273</v>
      </c>
      <c r="M50" s="46">
        <v>16</v>
      </c>
      <c r="N50" s="46">
        <v>189</v>
      </c>
      <c r="O50" s="44">
        <v>0.375</v>
      </c>
      <c r="P50" s="44">
        <v>0.7407407407407407</v>
      </c>
      <c r="Q50" s="45">
        <v>29.6875</v>
      </c>
      <c r="R50" s="45">
        <v>35.703703703703702</v>
      </c>
      <c r="S50" s="44">
        <v>0.84878048780487803</v>
      </c>
      <c r="T50" s="44">
        <v>0.8878048780487805</v>
      </c>
      <c r="U50" s="44">
        <v>0.88292682926829269</v>
      </c>
      <c r="V50" s="44">
        <v>0.71707317073170729</v>
      </c>
      <c r="W50" s="44">
        <v>0.78048780487804881</v>
      </c>
      <c r="X50" s="44">
        <v>0.86341463414634145</v>
      </c>
      <c r="Y50" s="44">
        <v>0.91707317073170735</v>
      </c>
      <c r="Z50" s="218">
        <v>191</v>
      </c>
      <c r="AA50" s="44">
        <v>0.63350785340314131</v>
      </c>
      <c r="AB50" s="44">
        <v>0.55670103092783507</v>
      </c>
      <c r="AC50" s="44">
        <v>0.71276595744680848</v>
      </c>
      <c r="AD50" s="45">
        <v>34.104712041884817</v>
      </c>
      <c r="AE50" s="45">
        <v>32.773195876288661</v>
      </c>
      <c r="AF50" s="45">
        <v>35.478723404255319</v>
      </c>
      <c r="AG50" s="46">
        <v>13</v>
      </c>
      <c r="AH50" s="46">
        <v>178</v>
      </c>
      <c r="AI50" s="44">
        <v>0.15384615384615385</v>
      </c>
      <c r="AJ50" s="44">
        <v>0.6685393258426966</v>
      </c>
      <c r="AK50" s="45">
        <v>28.53846153846154</v>
      </c>
      <c r="AL50" s="45">
        <v>34.511235955056179</v>
      </c>
      <c r="AM50" s="44">
        <v>0.81675392670157065</v>
      </c>
      <c r="AN50" s="44">
        <v>0.8534031413612565</v>
      </c>
      <c r="AO50" s="44">
        <v>0.82198952879581155</v>
      </c>
      <c r="AP50" s="44">
        <v>0.69633507853403143</v>
      </c>
      <c r="AQ50" s="44">
        <v>0.75392670157068065</v>
      </c>
      <c r="AR50" s="44">
        <v>0.83246073298429324</v>
      </c>
      <c r="AS50" s="44">
        <v>0.79581151832460728</v>
      </c>
      <c r="AT50" s="218">
        <v>182</v>
      </c>
      <c r="AU50" s="44">
        <v>0.7142857142857143</v>
      </c>
      <c r="AV50" s="44">
        <v>0.61445783132530118</v>
      </c>
      <c r="AW50" s="44">
        <v>0.79797979797979801</v>
      </c>
      <c r="AX50" s="45">
        <v>34.763736263736263</v>
      </c>
      <c r="AY50" s="45">
        <v>32.722891566265062</v>
      </c>
      <c r="AZ50" s="45">
        <v>36.474747474747474</v>
      </c>
      <c r="BA50" s="46">
        <v>13</v>
      </c>
      <c r="BB50" s="44">
        <v>0.38461538461538464</v>
      </c>
      <c r="BC50" s="44">
        <v>0.73964497041420119</v>
      </c>
      <c r="BD50" s="45">
        <v>28.692307692307693</v>
      </c>
      <c r="BE50" s="45">
        <v>35.230769230769234</v>
      </c>
      <c r="BF50" s="44">
        <v>0.85164835164835162</v>
      </c>
      <c r="BG50" s="44">
        <v>0.88461538461538458</v>
      </c>
      <c r="BH50" s="44">
        <v>0.88461538461538458</v>
      </c>
      <c r="BI50" s="44">
        <v>0.75824175824175821</v>
      </c>
      <c r="BJ50" s="44">
        <v>0.81318681318681318</v>
      </c>
      <c r="BK50" s="44">
        <v>0.89010989010989006</v>
      </c>
      <c r="BL50" s="44">
        <v>0.82417582417582413</v>
      </c>
      <c r="BM50" s="44">
        <v>0.28409090909090912</v>
      </c>
      <c r="BN50" s="44">
        <v>0.18681318681318682</v>
      </c>
      <c r="BO50" s="44">
        <v>0.38823529411764707</v>
      </c>
      <c r="BP50" s="47">
        <v>29.482954545454547</v>
      </c>
      <c r="BQ50" s="47">
        <v>27.318681318681318</v>
      </c>
      <c r="BR50" s="47">
        <v>31.8</v>
      </c>
      <c r="BS50" s="44">
        <v>0</v>
      </c>
      <c r="BT50" s="44">
        <v>0.3125</v>
      </c>
      <c r="BU50" s="47">
        <v>25.125</v>
      </c>
      <c r="BV50" s="47">
        <v>29.918749999999999</v>
      </c>
    </row>
  </sheetData>
  <sheetProtection password="C6D6" sheet="1" objects="1" scenarios="1"/>
  <mergeCells count="18">
    <mergeCell ref="A21:A25"/>
    <mergeCell ref="A17:A20"/>
    <mergeCell ref="C8:E8"/>
    <mergeCell ref="F8:R8"/>
    <mergeCell ref="S8:Y8"/>
    <mergeCell ref="A15:A16"/>
    <mergeCell ref="Z8:AL8"/>
    <mergeCell ref="BF8:BL8"/>
    <mergeCell ref="BM8:BV8"/>
    <mergeCell ref="A9:A11"/>
    <mergeCell ref="A12:A14"/>
    <mergeCell ref="AM8:AS8"/>
    <mergeCell ref="AT8:BE8"/>
    <mergeCell ref="A26:A30"/>
    <mergeCell ref="A31:A38"/>
    <mergeCell ref="A39:A41"/>
    <mergeCell ref="A42:A45"/>
    <mergeCell ref="A49:A50"/>
  </mergeCells>
  <hyperlinks>
    <hyperlink ref="A2" location="Contents!A1" display="Back to content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showGridLines="0" workbookViewId="0">
      <pane xSplit="1" ySplit="6" topLeftCell="B7" activePane="bottomRight" state="frozen"/>
      <selection pane="topRight" activeCell="B1" sqref="B1"/>
      <selection pane="bottomLeft" activeCell="A7" sqref="A7"/>
      <selection pane="bottomRight"/>
    </sheetView>
  </sheetViews>
  <sheetFormatPr defaultRowHeight="14.25" x14ac:dyDescent="0.2"/>
  <cols>
    <col min="1" max="1" width="21.33203125" style="260" customWidth="1"/>
    <col min="2" max="40" width="5.21875" style="259" customWidth="1"/>
    <col min="41" max="16384" width="8.88671875" style="260"/>
  </cols>
  <sheetData>
    <row r="1" spans="1:40" ht="15" x14ac:dyDescent="0.25">
      <c r="A1" s="258" t="s">
        <v>84</v>
      </c>
    </row>
    <row r="2" spans="1:40" x14ac:dyDescent="0.2">
      <c r="A2" s="9" t="s">
        <v>31</v>
      </c>
    </row>
    <row r="4" spans="1:40" s="262" customFormat="1" ht="45.75" customHeight="1" x14ac:dyDescent="0.25">
      <c r="A4" s="261"/>
      <c r="B4" s="782" t="s">
        <v>68</v>
      </c>
      <c r="C4" s="783"/>
      <c r="D4" s="784"/>
      <c r="E4" s="785" t="s">
        <v>69</v>
      </c>
      <c r="F4" s="786"/>
      <c r="G4" s="787"/>
      <c r="H4" s="782" t="s">
        <v>70</v>
      </c>
      <c r="I4" s="783"/>
      <c r="J4" s="784"/>
      <c r="K4" s="785" t="s">
        <v>71</v>
      </c>
      <c r="L4" s="786"/>
      <c r="M4" s="787"/>
      <c r="N4" s="782" t="s">
        <v>72</v>
      </c>
      <c r="O4" s="783"/>
      <c r="P4" s="784"/>
      <c r="Q4" s="788" t="s">
        <v>73</v>
      </c>
      <c r="R4" s="789"/>
      <c r="S4" s="790"/>
      <c r="T4" s="782" t="s">
        <v>74</v>
      </c>
      <c r="U4" s="783"/>
      <c r="V4" s="784"/>
      <c r="W4" s="785" t="s">
        <v>75</v>
      </c>
      <c r="X4" s="786"/>
      <c r="Y4" s="787"/>
      <c r="Z4" s="782" t="s">
        <v>76</v>
      </c>
      <c r="AA4" s="783"/>
      <c r="AB4" s="784"/>
      <c r="AC4" s="785" t="s">
        <v>77</v>
      </c>
      <c r="AD4" s="786"/>
      <c r="AE4" s="787"/>
      <c r="AF4" s="782" t="s">
        <v>78</v>
      </c>
      <c r="AG4" s="783"/>
      <c r="AH4" s="784"/>
      <c r="AI4" s="785" t="s">
        <v>79</v>
      </c>
      <c r="AJ4" s="786"/>
      <c r="AK4" s="787"/>
      <c r="AL4" s="782" t="s">
        <v>80</v>
      </c>
      <c r="AM4" s="783" t="s">
        <v>292</v>
      </c>
      <c r="AN4" s="783" t="s">
        <v>293</v>
      </c>
    </row>
    <row r="5" spans="1:40" s="264" customFormat="1" ht="56.25" customHeight="1" x14ac:dyDescent="0.25">
      <c r="A5" s="263" t="s">
        <v>146</v>
      </c>
      <c r="B5" s="778" t="s">
        <v>81</v>
      </c>
      <c r="C5" s="770" t="s">
        <v>82</v>
      </c>
      <c r="D5" s="780" t="s">
        <v>83</v>
      </c>
      <c r="E5" s="772" t="s">
        <v>81</v>
      </c>
      <c r="F5" s="774" t="s">
        <v>82</v>
      </c>
      <c r="G5" s="776" t="s">
        <v>83</v>
      </c>
      <c r="H5" s="778" t="s">
        <v>81</v>
      </c>
      <c r="I5" s="770" t="s">
        <v>82</v>
      </c>
      <c r="J5" s="780" t="s">
        <v>83</v>
      </c>
      <c r="K5" s="772" t="s">
        <v>81</v>
      </c>
      <c r="L5" s="774" t="s">
        <v>82</v>
      </c>
      <c r="M5" s="776" t="s">
        <v>83</v>
      </c>
      <c r="N5" s="778" t="s">
        <v>81</v>
      </c>
      <c r="O5" s="770" t="s">
        <v>82</v>
      </c>
      <c r="P5" s="780" t="s">
        <v>83</v>
      </c>
      <c r="Q5" s="772" t="s">
        <v>81</v>
      </c>
      <c r="R5" s="774" t="s">
        <v>82</v>
      </c>
      <c r="S5" s="776" t="s">
        <v>83</v>
      </c>
      <c r="T5" s="778" t="s">
        <v>81</v>
      </c>
      <c r="U5" s="770" t="s">
        <v>82</v>
      </c>
      <c r="V5" s="780" t="s">
        <v>83</v>
      </c>
      <c r="W5" s="772" t="s">
        <v>81</v>
      </c>
      <c r="X5" s="774" t="s">
        <v>82</v>
      </c>
      <c r="Y5" s="776" t="s">
        <v>83</v>
      </c>
      <c r="Z5" s="778" t="s">
        <v>81</v>
      </c>
      <c r="AA5" s="770" t="s">
        <v>82</v>
      </c>
      <c r="AB5" s="780" t="s">
        <v>83</v>
      </c>
      <c r="AC5" s="772" t="s">
        <v>81</v>
      </c>
      <c r="AD5" s="774" t="s">
        <v>82</v>
      </c>
      <c r="AE5" s="776" t="s">
        <v>83</v>
      </c>
      <c r="AF5" s="778" t="s">
        <v>81</v>
      </c>
      <c r="AG5" s="770" t="s">
        <v>82</v>
      </c>
      <c r="AH5" s="780" t="s">
        <v>83</v>
      </c>
      <c r="AI5" s="772" t="s">
        <v>81</v>
      </c>
      <c r="AJ5" s="774" t="s">
        <v>82</v>
      </c>
      <c r="AK5" s="776" t="s">
        <v>83</v>
      </c>
      <c r="AL5" s="778" t="s">
        <v>81</v>
      </c>
      <c r="AM5" s="770" t="s">
        <v>82</v>
      </c>
      <c r="AN5" s="770" t="s">
        <v>83</v>
      </c>
    </row>
    <row r="6" spans="1:40" s="264" customFormat="1" ht="15" customHeight="1" thickBot="1" x14ac:dyDescent="0.3">
      <c r="A6" s="265" t="s">
        <v>255</v>
      </c>
      <c r="B6" s="779"/>
      <c r="C6" s="771"/>
      <c r="D6" s="781"/>
      <c r="E6" s="773"/>
      <c r="F6" s="775"/>
      <c r="G6" s="777"/>
      <c r="H6" s="779"/>
      <c r="I6" s="771"/>
      <c r="J6" s="781"/>
      <c r="K6" s="773"/>
      <c r="L6" s="775"/>
      <c r="M6" s="777"/>
      <c r="N6" s="779"/>
      <c r="O6" s="771"/>
      <c r="P6" s="781"/>
      <c r="Q6" s="773"/>
      <c r="R6" s="775"/>
      <c r="S6" s="777"/>
      <c r="T6" s="779"/>
      <c r="U6" s="771"/>
      <c r="V6" s="781"/>
      <c r="W6" s="773"/>
      <c r="X6" s="775"/>
      <c r="Y6" s="777"/>
      <c r="Z6" s="779"/>
      <c r="AA6" s="771"/>
      <c r="AB6" s="781"/>
      <c r="AC6" s="773"/>
      <c r="AD6" s="775"/>
      <c r="AE6" s="777"/>
      <c r="AF6" s="779"/>
      <c r="AG6" s="771"/>
      <c r="AH6" s="781"/>
      <c r="AI6" s="773"/>
      <c r="AJ6" s="775"/>
      <c r="AK6" s="777"/>
      <c r="AL6" s="779"/>
      <c r="AM6" s="771"/>
      <c r="AN6" s="771"/>
    </row>
    <row r="7" spans="1:40" s="264" customFormat="1" ht="15" x14ac:dyDescent="0.25">
      <c r="A7" s="266" t="s">
        <v>9</v>
      </c>
      <c r="B7" s="267">
        <v>29</v>
      </c>
      <c r="C7" s="268">
        <v>155</v>
      </c>
      <c r="D7" s="269">
        <v>39</v>
      </c>
      <c r="E7" s="270"/>
      <c r="F7" s="271"/>
      <c r="G7" s="272"/>
      <c r="H7" s="267">
        <v>6</v>
      </c>
      <c r="I7" s="268">
        <v>215</v>
      </c>
      <c r="J7" s="269">
        <v>52</v>
      </c>
      <c r="K7" s="270">
        <v>2</v>
      </c>
      <c r="L7" s="271">
        <v>32</v>
      </c>
      <c r="M7" s="272">
        <v>7</v>
      </c>
      <c r="N7" s="267">
        <v>1</v>
      </c>
      <c r="O7" s="268">
        <v>0</v>
      </c>
      <c r="P7" s="269"/>
      <c r="Q7" s="270">
        <v>4</v>
      </c>
      <c r="R7" s="271">
        <v>178</v>
      </c>
      <c r="S7" s="272">
        <v>14</v>
      </c>
      <c r="T7" s="267"/>
      <c r="U7" s="268"/>
      <c r="V7" s="269"/>
      <c r="W7" s="270"/>
      <c r="X7" s="271"/>
      <c r="Y7" s="272"/>
      <c r="Z7" s="267"/>
      <c r="AA7" s="268"/>
      <c r="AB7" s="269"/>
      <c r="AC7" s="270">
        <v>6</v>
      </c>
      <c r="AD7" s="271">
        <v>170</v>
      </c>
      <c r="AE7" s="272">
        <v>9</v>
      </c>
      <c r="AF7" s="267">
        <v>7</v>
      </c>
      <c r="AG7" s="268">
        <v>406</v>
      </c>
      <c r="AH7" s="269">
        <v>8</v>
      </c>
      <c r="AI7" s="270"/>
      <c r="AJ7" s="271"/>
      <c r="AK7" s="272"/>
      <c r="AL7" s="267">
        <v>55</v>
      </c>
      <c r="AM7" s="268">
        <v>1156</v>
      </c>
      <c r="AN7" s="268">
        <v>129</v>
      </c>
    </row>
    <row r="8" spans="1:40" x14ac:dyDescent="0.2">
      <c r="A8" s="273" t="s">
        <v>224</v>
      </c>
      <c r="B8" s="274">
        <v>20</v>
      </c>
      <c r="C8" s="275">
        <v>105</v>
      </c>
      <c r="D8" s="276">
        <v>31</v>
      </c>
      <c r="E8" s="277"/>
      <c r="F8" s="278"/>
      <c r="G8" s="279"/>
      <c r="H8" s="274">
        <v>1</v>
      </c>
      <c r="I8" s="275">
        <v>27</v>
      </c>
      <c r="J8" s="276"/>
      <c r="K8" s="277">
        <v>1</v>
      </c>
      <c r="L8" s="278">
        <v>28</v>
      </c>
      <c r="M8" s="279">
        <v>7</v>
      </c>
      <c r="N8" s="274">
        <v>1</v>
      </c>
      <c r="O8" s="275">
        <v>0</v>
      </c>
      <c r="P8" s="276"/>
      <c r="Q8" s="537">
        <v>1</v>
      </c>
      <c r="R8" s="538">
        <v>80</v>
      </c>
      <c r="S8" s="539">
        <v>12</v>
      </c>
      <c r="T8" s="274"/>
      <c r="U8" s="275"/>
      <c r="V8" s="276"/>
      <c r="W8" s="277"/>
      <c r="X8" s="278"/>
      <c r="Y8" s="279"/>
      <c r="Z8" s="274"/>
      <c r="AA8" s="275"/>
      <c r="AB8" s="276"/>
      <c r="AC8" s="277">
        <v>2</v>
      </c>
      <c r="AD8" s="278">
        <v>68</v>
      </c>
      <c r="AE8" s="279">
        <v>5</v>
      </c>
      <c r="AF8" s="274">
        <v>2</v>
      </c>
      <c r="AG8" s="275">
        <v>98</v>
      </c>
      <c r="AH8" s="276">
        <v>2</v>
      </c>
      <c r="AI8" s="277"/>
      <c r="AJ8" s="278"/>
      <c r="AK8" s="279"/>
      <c r="AL8" s="274">
        <v>28</v>
      </c>
      <c r="AM8" s="275">
        <v>406</v>
      </c>
      <c r="AN8" s="275">
        <v>57</v>
      </c>
    </row>
    <row r="9" spans="1:40" x14ac:dyDescent="0.2">
      <c r="A9" s="273" t="s">
        <v>226</v>
      </c>
      <c r="B9" s="274">
        <v>7</v>
      </c>
      <c r="C9" s="275">
        <v>39</v>
      </c>
      <c r="D9" s="276">
        <v>4</v>
      </c>
      <c r="E9" s="277"/>
      <c r="F9" s="278"/>
      <c r="G9" s="279"/>
      <c r="H9" s="274">
        <v>4</v>
      </c>
      <c r="I9" s="275">
        <v>164</v>
      </c>
      <c r="J9" s="276">
        <v>52</v>
      </c>
      <c r="K9" s="277"/>
      <c r="L9" s="278"/>
      <c r="M9" s="279"/>
      <c r="N9" s="274"/>
      <c r="O9" s="275"/>
      <c r="P9" s="276"/>
      <c r="Q9" s="537">
        <v>0</v>
      </c>
      <c r="R9" s="538">
        <v>0</v>
      </c>
      <c r="S9" s="539">
        <v>0</v>
      </c>
      <c r="T9" s="274"/>
      <c r="U9" s="275"/>
      <c r="V9" s="276"/>
      <c r="W9" s="277"/>
      <c r="X9" s="278"/>
      <c r="Y9" s="279"/>
      <c r="Z9" s="274"/>
      <c r="AA9" s="275"/>
      <c r="AB9" s="276"/>
      <c r="AC9" s="277">
        <v>1</v>
      </c>
      <c r="AD9" s="278">
        <v>10</v>
      </c>
      <c r="AE9" s="279"/>
      <c r="AF9" s="274">
        <v>2</v>
      </c>
      <c r="AG9" s="275">
        <v>44</v>
      </c>
      <c r="AH9" s="276">
        <v>6</v>
      </c>
      <c r="AI9" s="277"/>
      <c r="AJ9" s="278"/>
      <c r="AK9" s="279"/>
      <c r="AL9" s="274">
        <v>14</v>
      </c>
      <c r="AM9" s="275">
        <v>257</v>
      </c>
      <c r="AN9" s="275">
        <v>62</v>
      </c>
    </row>
    <row r="10" spans="1:40" ht="15" thickBot="1" x14ac:dyDescent="0.25">
      <c r="A10" s="280" t="s">
        <v>227</v>
      </c>
      <c r="B10" s="281">
        <v>2</v>
      </c>
      <c r="C10" s="282">
        <v>11</v>
      </c>
      <c r="D10" s="283">
        <v>4</v>
      </c>
      <c r="E10" s="284"/>
      <c r="F10" s="285"/>
      <c r="G10" s="286"/>
      <c r="H10" s="281">
        <v>1</v>
      </c>
      <c r="I10" s="282">
        <v>24</v>
      </c>
      <c r="J10" s="283"/>
      <c r="K10" s="284">
        <v>1</v>
      </c>
      <c r="L10" s="285">
        <v>4</v>
      </c>
      <c r="M10" s="286"/>
      <c r="N10" s="281"/>
      <c r="O10" s="282"/>
      <c r="P10" s="283"/>
      <c r="Q10" s="540">
        <v>3</v>
      </c>
      <c r="R10" s="541">
        <v>98</v>
      </c>
      <c r="S10" s="542">
        <v>2</v>
      </c>
      <c r="T10" s="281"/>
      <c r="U10" s="282"/>
      <c r="V10" s="283"/>
      <c r="W10" s="284"/>
      <c r="X10" s="285"/>
      <c r="Y10" s="286"/>
      <c r="Z10" s="281"/>
      <c r="AA10" s="282"/>
      <c r="AB10" s="283"/>
      <c r="AC10" s="284">
        <v>3</v>
      </c>
      <c r="AD10" s="285">
        <v>92</v>
      </c>
      <c r="AE10" s="286">
        <v>4</v>
      </c>
      <c r="AF10" s="281">
        <v>3</v>
      </c>
      <c r="AG10" s="282">
        <v>264</v>
      </c>
      <c r="AH10" s="283"/>
      <c r="AI10" s="284"/>
      <c r="AJ10" s="285"/>
      <c r="AK10" s="286"/>
      <c r="AL10" s="281">
        <v>13</v>
      </c>
      <c r="AM10" s="282">
        <v>493</v>
      </c>
      <c r="AN10" s="282">
        <v>10</v>
      </c>
    </row>
    <row r="11" spans="1:40" s="264" customFormat="1" ht="15" x14ac:dyDescent="0.25">
      <c r="A11" s="266" t="s">
        <v>15</v>
      </c>
      <c r="B11" s="267">
        <v>25</v>
      </c>
      <c r="C11" s="268">
        <v>128</v>
      </c>
      <c r="D11" s="269">
        <v>28</v>
      </c>
      <c r="E11" s="270">
        <v>2</v>
      </c>
      <c r="F11" s="271">
        <v>106</v>
      </c>
      <c r="G11" s="272"/>
      <c r="H11" s="267">
        <v>12</v>
      </c>
      <c r="I11" s="268">
        <v>519</v>
      </c>
      <c r="J11" s="269">
        <v>69</v>
      </c>
      <c r="K11" s="270">
        <v>7</v>
      </c>
      <c r="L11" s="271">
        <v>314</v>
      </c>
      <c r="M11" s="272">
        <v>41</v>
      </c>
      <c r="N11" s="267">
        <v>12</v>
      </c>
      <c r="O11" s="268">
        <v>9</v>
      </c>
      <c r="P11" s="269"/>
      <c r="Q11" s="543">
        <v>2</v>
      </c>
      <c r="R11" s="544">
        <v>124</v>
      </c>
      <c r="S11" s="545">
        <v>8</v>
      </c>
      <c r="T11" s="267">
        <v>1</v>
      </c>
      <c r="U11" s="268">
        <v>44</v>
      </c>
      <c r="V11" s="269">
        <v>12</v>
      </c>
      <c r="W11" s="270"/>
      <c r="X11" s="271"/>
      <c r="Y11" s="272"/>
      <c r="Z11" s="267"/>
      <c r="AA11" s="268"/>
      <c r="AB11" s="269"/>
      <c r="AC11" s="270">
        <v>11</v>
      </c>
      <c r="AD11" s="271">
        <v>323</v>
      </c>
      <c r="AE11" s="272">
        <v>23</v>
      </c>
      <c r="AF11" s="267">
        <v>6</v>
      </c>
      <c r="AG11" s="268">
        <v>232</v>
      </c>
      <c r="AH11" s="269">
        <v>53</v>
      </c>
      <c r="AI11" s="270">
        <v>1</v>
      </c>
      <c r="AJ11" s="271">
        <v>60</v>
      </c>
      <c r="AK11" s="272"/>
      <c r="AL11" s="267">
        <v>79</v>
      </c>
      <c r="AM11" s="268">
        <v>1859</v>
      </c>
      <c r="AN11" s="268">
        <v>234</v>
      </c>
    </row>
    <row r="12" spans="1:40" x14ac:dyDescent="0.2">
      <c r="A12" s="273" t="s">
        <v>245</v>
      </c>
      <c r="B12" s="274">
        <v>14</v>
      </c>
      <c r="C12" s="275">
        <v>69</v>
      </c>
      <c r="D12" s="276">
        <v>20</v>
      </c>
      <c r="E12" s="277">
        <v>1</v>
      </c>
      <c r="F12" s="278">
        <v>80</v>
      </c>
      <c r="G12" s="279"/>
      <c r="H12" s="274">
        <v>3</v>
      </c>
      <c r="I12" s="275">
        <v>172</v>
      </c>
      <c r="J12" s="276">
        <v>15</v>
      </c>
      <c r="K12" s="277">
        <v>3</v>
      </c>
      <c r="L12" s="278">
        <v>158</v>
      </c>
      <c r="M12" s="279">
        <v>11</v>
      </c>
      <c r="N12" s="274">
        <v>7</v>
      </c>
      <c r="O12" s="275">
        <v>8</v>
      </c>
      <c r="P12" s="276"/>
      <c r="Q12" s="537">
        <v>1</v>
      </c>
      <c r="R12" s="538">
        <v>80</v>
      </c>
      <c r="S12" s="539">
        <v>5</v>
      </c>
      <c r="T12" s="274">
        <v>1</v>
      </c>
      <c r="U12" s="275">
        <v>44</v>
      </c>
      <c r="V12" s="276">
        <v>12</v>
      </c>
      <c r="W12" s="277"/>
      <c r="X12" s="278"/>
      <c r="Y12" s="279"/>
      <c r="Z12" s="274"/>
      <c r="AA12" s="275"/>
      <c r="AB12" s="276"/>
      <c r="AC12" s="277">
        <v>3</v>
      </c>
      <c r="AD12" s="278">
        <v>111</v>
      </c>
      <c r="AE12" s="279">
        <v>8</v>
      </c>
      <c r="AF12" s="274">
        <v>2</v>
      </c>
      <c r="AG12" s="275">
        <v>102</v>
      </c>
      <c r="AH12" s="276">
        <v>20</v>
      </c>
      <c r="AI12" s="277">
        <v>1</v>
      </c>
      <c r="AJ12" s="278">
        <v>60</v>
      </c>
      <c r="AK12" s="279"/>
      <c r="AL12" s="274">
        <v>36</v>
      </c>
      <c r="AM12" s="275">
        <v>884</v>
      </c>
      <c r="AN12" s="275">
        <v>91</v>
      </c>
    </row>
    <row r="13" spans="1:40" ht="15" thickBot="1" x14ac:dyDescent="0.25">
      <c r="A13" s="280" t="s">
        <v>244</v>
      </c>
      <c r="B13" s="281">
        <v>11</v>
      </c>
      <c r="C13" s="282">
        <v>59</v>
      </c>
      <c r="D13" s="283">
        <v>8</v>
      </c>
      <c r="E13" s="284">
        <v>1</v>
      </c>
      <c r="F13" s="285">
        <v>26</v>
      </c>
      <c r="G13" s="286"/>
      <c r="H13" s="281">
        <v>9</v>
      </c>
      <c r="I13" s="282">
        <v>347</v>
      </c>
      <c r="J13" s="283">
        <v>54</v>
      </c>
      <c r="K13" s="284">
        <v>4</v>
      </c>
      <c r="L13" s="285">
        <v>156</v>
      </c>
      <c r="M13" s="286">
        <v>30</v>
      </c>
      <c r="N13" s="281">
        <v>5</v>
      </c>
      <c r="O13" s="282">
        <v>1</v>
      </c>
      <c r="P13" s="283"/>
      <c r="Q13" s="540">
        <v>1</v>
      </c>
      <c r="R13" s="541">
        <v>44</v>
      </c>
      <c r="S13" s="542">
        <v>3</v>
      </c>
      <c r="T13" s="281"/>
      <c r="U13" s="282"/>
      <c r="V13" s="283"/>
      <c r="W13" s="284"/>
      <c r="X13" s="285"/>
      <c r="Y13" s="286"/>
      <c r="Z13" s="281"/>
      <c r="AA13" s="282"/>
      <c r="AB13" s="283"/>
      <c r="AC13" s="284">
        <v>8</v>
      </c>
      <c r="AD13" s="285">
        <v>212</v>
      </c>
      <c r="AE13" s="286">
        <v>15</v>
      </c>
      <c r="AF13" s="281">
        <v>4</v>
      </c>
      <c r="AG13" s="282">
        <v>130</v>
      </c>
      <c r="AH13" s="283">
        <v>33</v>
      </c>
      <c r="AI13" s="284"/>
      <c r="AJ13" s="285"/>
      <c r="AK13" s="286"/>
      <c r="AL13" s="281">
        <v>43</v>
      </c>
      <c r="AM13" s="282">
        <v>975</v>
      </c>
      <c r="AN13" s="282">
        <v>143</v>
      </c>
    </row>
    <row r="14" spans="1:40" s="264" customFormat="1" ht="15" x14ac:dyDescent="0.25">
      <c r="A14" s="266" t="s">
        <v>16</v>
      </c>
      <c r="B14" s="267">
        <v>45</v>
      </c>
      <c r="C14" s="268">
        <v>266</v>
      </c>
      <c r="D14" s="269">
        <v>55</v>
      </c>
      <c r="E14" s="270"/>
      <c r="F14" s="271"/>
      <c r="G14" s="272"/>
      <c r="H14" s="267">
        <v>24</v>
      </c>
      <c r="I14" s="268">
        <v>1268</v>
      </c>
      <c r="J14" s="269">
        <v>205</v>
      </c>
      <c r="K14" s="270">
        <v>10</v>
      </c>
      <c r="L14" s="271">
        <v>260</v>
      </c>
      <c r="M14" s="272">
        <v>60</v>
      </c>
      <c r="N14" s="267">
        <v>16</v>
      </c>
      <c r="O14" s="268">
        <v>8</v>
      </c>
      <c r="P14" s="269"/>
      <c r="Q14" s="543">
        <v>7</v>
      </c>
      <c r="R14" s="544">
        <v>236</v>
      </c>
      <c r="S14" s="545">
        <v>40</v>
      </c>
      <c r="T14" s="267">
        <v>2</v>
      </c>
      <c r="U14" s="268">
        <v>50</v>
      </c>
      <c r="V14" s="269">
        <v>40</v>
      </c>
      <c r="W14" s="270"/>
      <c r="X14" s="271"/>
      <c r="Y14" s="272"/>
      <c r="Z14" s="267"/>
      <c r="AA14" s="268"/>
      <c r="AB14" s="269"/>
      <c r="AC14" s="270">
        <v>14</v>
      </c>
      <c r="AD14" s="271">
        <v>413</v>
      </c>
      <c r="AE14" s="272">
        <v>182</v>
      </c>
      <c r="AF14" s="267">
        <v>10</v>
      </c>
      <c r="AG14" s="268">
        <v>322</v>
      </c>
      <c r="AH14" s="269">
        <v>28</v>
      </c>
      <c r="AI14" s="270"/>
      <c r="AJ14" s="271"/>
      <c r="AK14" s="272"/>
      <c r="AL14" s="267">
        <v>130</v>
      </c>
      <c r="AM14" s="268">
        <v>2823</v>
      </c>
      <c r="AN14" s="268">
        <v>610</v>
      </c>
    </row>
    <row r="15" spans="1:40" x14ac:dyDescent="0.2">
      <c r="A15" s="273" t="s">
        <v>249</v>
      </c>
      <c r="B15" s="274">
        <v>15</v>
      </c>
      <c r="C15" s="275">
        <v>88</v>
      </c>
      <c r="D15" s="276">
        <v>23</v>
      </c>
      <c r="E15" s="277"/>
      <c r="F15" s="278"/>
      <c r="G15" s="279"/>
      <c r="H15" s="274">
        <v>10</v>
      </c>
      <c r="I15" s="275">
        <v>655</v>
      </c>
      <c r="J15" s="276">
        <v>129</v>
      </c>
      <c r="K15" s="277">
        <v>4</v>
      </c>
      <c r="L15" s="278">
        <v>104</v>
      </c>
      <c r="M15" s="279">
        <v>5</v>
      </c>
      <c r="N15" s="274">
        <v>5</v>
      </c>
      <c r="O15" s="275">
        <v>0</v>
      </c>
      <c r="P15" s="276"/>
      <c r="Q15" s="537">
        <v>1</v>
      </c>
      <c r="R15" s="538">
        <v>26</v>
      </c>
      <c r="S15" s="539">
        <v>2</v>
      </c>
      <c r="T15" s="274"/>
      <c r="U15" s="275"/>
      <c r="V15" s="276"/>
      <c r="W15" s="277"/>
      <c r="X15" s="278"/>
      <c r="Y15" s="279"/>
      <c r="Z15" s="274"/>
      <c r="AA15" s="275"/>
      <c r="AB15" s="276"/>
      <c r="AC15" s="277">
        <v>4</v>
      </c>
      <c r="AD15" s="278">
        <v>134</v>
      </c>
      <c r="AE15" s="279">
        <v>35</v>
      </c>
      <c r="AF15" s="274">
        <v>3</v>
      </c>
      <c r="AG15" s="275">
        <v>72</v>
      </c>
      <c r="AH15" s="276">
        <v>10</v>
      </c>
      <c r="AI15" s="277"/>
      <c r="AJ15" s="278"/>
      <c r="AK15" s="279"/>
      <c r="AL15" s="274">
        <v>42</v>
      </c>
      <c r="AM15" s="275">
        <v>1079</v>
      </c>
      <c r="AN15" s="275">
        <v>204</v>
      </c>
    </row>
    <row r="16" spans="1:40" x14ac:dyDescent="0.2">
      <c r="A16" s="273" t="s">
        <v>246</v>
      </c>
      <c r="B16" s="274">
        <v>16</v>
      </c>
      <c r="C16" s="275">
        <v>89</v>
      </c>
      <c r="D16" s="276">
        <v>20</v>
      </c>
      <c r="E16" s="277"/>
      <c r="F16" s="278"/>
      <c r="G16" s="279"/>
      <c r="H16" s="274">
        <v>10</v>
      </c>
      <c r="I16" s="275">
        <v>486</v>
      </c>
      <c r="J16" s="276">
        <v>66</v>
      </c>
      <c r="K16" s="277">
        <v>3</v>
      </c>
      <c r="L16" s="278">
        <v>102</v>
      </c>
      <c r="M16" s="279">
        <v>55</v>
      </c>
      <c r="N16" s="274">
        <v>8</v>
      </c>
      <c r="O16" s="275">
        <v>7</v>
      </c>
      <c r="P16" s="276"/>
      <c r="Q16" s="537">
        <v>2</v>
      </c>
      <c r="R16" s="538">
        <v>104</v>
      </c>
      <c r="S16" s="539">
        <v>7</v>
      </c>
      <c r="T16" s="274">
        <v>2</v>
      </c>
      <c r="U16" s="275">
        <v>50</v>
      </c>
      <c r="V16" s="276">
        <v>40</v>
      </c>
      <c r="W16" s="277"/>
      <c r="X16" s="278"/>
      <c r="Y16" s="279"/>
      <c r="Z16" s="274"/>
      <c r="AA16" s="275"/>
      <c r="AB16" s="276"/>
      <c r="AC16" s="277">
        <v>5</v>
      </c>
      <c r="AD16" s="278">
        <v>167</v>
      </c>
      <c r="AE16" s="279">
        <v>25</v>
      </c>
      <c r="AF16" s="274">
        <v>4</v>
      </c>
      <c r="AG16" s="275">
        <v>106</v>
      </c>
      <c r="AH16" s="276">
        <v>8</v>
      </c>
      <c r="AI16" s="277"/>
      <c r="AJ16" s="278"/>
      <c r="AK16" s="279"/>
      <c r="AL16" s="274">
        <v>51</v>
      </c>
      <c r="AM16" s="275">
        <v>1111</v>
      </c>
      <c r="AN16" s="275">
        <v>221</v>
      </c>
    </row>
    <row r="17" spans="1:40" x14ac:dyDescent="0.2">
      <c r="A17" s="273" t="s">
        <v>247</v>
      </c>
      <c r="B17" s="274">
        <v>9</v>
      </c>
      <c r="C17" s="275">
        <v>62</v>
      </c>
      <c r="D17" s="276">
        <v>10</v>
      </c>
      <c r="E17" s="277"/>
      <c r="F17" s="278"/>
      <c r="G17" s="279"/>
      <c r="H17" s="274">
        <v>3</v>
      </c>
      <c r="I17" s="275">
        <v>111</v>
      </c>
      <c r="J17" s="276">
        <v>10</v>
      </c>
      <c r="K17" s="277">
        <v>1</v>
      </c>
      <c r="L17" s="278">
        <v>4</v>
      </c>
      <c r="M17" s="279"/>
      <c r="N17" s="274"/>
      <c r="O17" s="275"/>
      <c r="P17" s="276"/>
      <c r="Q17" s="537">
        <v>2</v>
      </c>
      <c r="R17" s="538">
        <v>56</v>
      </c>
      <c r="S17" s="539">
        <v>3</v>
      </c>
      <c r="T17" s="274"/>
      <c r="U17" s="275"/>
      <c r="V17" s="276"/>
      <c r="W17" s="277"/>
      <c r="X17" s="278"/>
      <c r="Y17" s="279"/>
      <c r="Z17" s="274"/>
      <c r="AA17" s="275"/>
      <c r="AB17" s="276"/>
      <c r="AC17" s="277">
        <v>2</v>
      </c>
      <c r="AD17" s="278">
        <v>50</v>
      </c>
      <c r="AE17" s="279">
        <v>22</v>
      </c>
      <c r="AF17" s="274">
        <v>1</v>
      </c>
      <c r="AG17" s="275">
        <v>30</v>
      </c>
      <c r="AH17" s="276">
        <v>10</v>
      </c>
      <c r="AI17" s="277"/>
      <c r="AJ17" s="278"/>
      <c r="AK17" s="279"/>
      <c r="AL17" s="274">
        <v>18</v>
      </c>
      <c r="AM17" s="275">
        <v>313</v>
      </c>
      <c r="AN17" s="275">
        <v>55</v>
      </c>
    </row>
    <row r="18" spans="1:40" ht="15" thickBot="1" x14ac:dyDescent="0.25">
      <c r="A18" s="280" t="s">
        <v>250</v>
      </c>
      <c r="B18" s="281">
        <v>5</v>
      </c>
      <c r="C18" s="282">
        <v>27</v>
      </c>
      <c r="D18" s="283">
        <v>2</v>
      </c>
      <c r="E18" s="284"/>
      <c r="F18" s="285"/>
      <c r="G18" s="286"/>
      <c r="H18" s="281">
        <v>1</v>
      </c>
      <c r="I18" s="282">
        <v>16</v>
      </c>
      <c r="J18" s="283"/>
      <c r="K18" s="284">
        <v>2</v>
      </c>
      <c r="L18" s="285">
        <v>50</v>
      </c>
      <c r="M18" s="286"/>
      <c r="N18" s="281">
        <v>3</v>
      </c>
      <c r="O18" s="282">
        <v>1</v>
      </c>
      <c r="P18" s="283"/>
      <c r="Q18" s="540">
        <v>2</v>
      </c>
      <c r="R18" s="541">
        <v>50</v>
      </c>
      <c r="S18" s="542">
        <v>28</v>
      </c>
      <c r="T18" s="281"/>
      <c r="U18" s="282"/>
      <c r="V18" s="283"/>
      <c r="W18" s="284"/>
      <c r="X18" s="285"/>
      <c r="Y18" s="286"/>
      <c r="Z18" s="281"/>
      <c r="AA18" s="282"/>
      <c r="AB18" s="283"/>
      <c r="AC18" s="284">
        <v>3</v>
      </c>
      <c r="AD18" s="285">
        <v>62</v>
      </c>
      <c r="AE18" s="286">
        <v>100</v>
      </c>
      <c r="AF18" s="281">
        <v>2</v>
      </c>
      <c r="AG18" s="282">
        <v>114</v>
      </c>
      <c r="AH18" s="283">
        <v>0</v>
      </c>
      <c r="AI18" s="284"/>
      <c r="AJ18" s="285"/>
      <c r="AK18" s="286"/>
      <c r="AL18" s="281">
        <v>19</v>
      </c>
      <c r="AM18" s="282">
        <v>320</v>
      </c>
      <c r="AN18" s="282">
        <v>130</v>
      </c>
    </row>
    <row r="19" spans="1:40" s="264" customFormat="1" ht="15" x14ac:dyDescent="0.25">
      <c r="A19" s="266" t="s">
        <v>6</v>
      </c>
      <c r="B19" s="267">
        <v>66</v>
      </c>
      <c r="C19" s="268">
        <v>398</v>
      </c>
      <c r="D19" s="269">
        <v>80</v>
      </c>
      <c r="E19" s="270">
        <v>1</v>
      </c>
      <c r="F19" s="271">
        <v>11</v>
      </c>
      <c r="G19" s="272">
        <v>5</v>
      </c>
      <c r="H19" s="267">
        <v>19</v>
      </c>
      <c r="I19" s="268">
        <v>865</v>
      </c>
      <c r="J19" s="269">
        <v>125</v>
      </c>
      <c r="K19" s="270">
        <v>6</v>
      </c>
      <c r="L19" s="271">
        <v>222</v>
      </c>
      <c r="M19" s="272">
        <v>26</v>
      </c>
      <c r="N19" s="267">
        <v>1</v>
      </c>
      <c r="O19" s="268">
        <v>0</v>
      </c>
      <c r="P19" s="269"/>
      <c r="Q19" s="543">
        <v>8</v>
      </c>
      <c r="R19" s="544">
        <v>344</v>
      </c>
      <c r="S19" s="545">
        <v>52</v>
      </c>
      <c r="T19" s="267"/>
      <c r="U19" s="268"/>
      <c r="V19" s="269"/>
      <c r="W19" s="270">
        <v>1</v>
      </c>
      <c r="X19" s="271">
        <v>23</v>
      </c>
      <c r="Y19" s="272"/>
      <c r="Z19" s="267"/>
      <c r="AA19" s="268"/>
      <c r="AB19" s="269"/>
      <c r="AC19" s="270">
        <v>11</v>
      </c>
      <c r="AD19" s="271">
        <v>365</v>
      </c>
      <c r="AE19" s="272">
        <v>25</v>
      </c>
      <c r="AF19" s="267">
        <v>15</v>
      </c>
      <c r="AG19" s="268">
        <v>451</v>
      </c>
      <c r="AH19" s="269">
        <v>176</v>
      </c>
      <c r="AI19" s="270"/>
      <c r="AJ19" s="271"/>
      <c r="AK19" s="272"/>
      <c r="AL19" s="267">
        <v>129</v>
      </c>
      <c r="AM19" s="268">
        <v>2679</v>
      </c>
      <c r="AN19" s="268">
        <v>489</v>
      </c>
    </row>
    <row r="20" spans="1:40" x14ac:dyDescent="0.2">
      <c r="A20" s="273" t="s">
        <v>215</v>
      </c>
      <c r="B20" s="274">
        <v>9</v>
      </c>
      <c r="C20" s="275">
        <v>54</v>
      </c>
      <c r="D20" s="276">
        <v>11</v>
      </c>
      <c r="E20" s="277"/>
      <c r="F20" s="278"/>
      <c r="G20" s="279"/>
      <c r="H20" s="274">
        <v>5</v>
      </c>
      <c r="I20" s="275">
        <v>189</v>
      </c>
      <c r="J20" s="276">
        <v>38</v>
      </c>
      <c r="K20" s="277"/>
      <c r="L20" s="278"/>
      <c r="M20" s="279"/>
      <c r="N20" s="274"/>
      <c r="O20" s="275"/>
      <c r="P20" s="276"/>
      <c r="Q20" s="537">
        <v>1</v>
      </c>
      <c r="R20" s="538">
        <v>100</v>
      </c>
      <c r="S20" s="539">
        <v>27</v>
      </c>
      <c r="T20" s="274"/>
      <c r="U20" s="275"/>
      <c r="V20" s="276"/>
      <c r="W20" s="277"/>
      <c r="X20" s="278"/>
      <c r="Y20" s="279"/>
      <c r="Z20" s="274"/>
      <c r="AA20" s="275"/>
      <c r="AB20" s="276"/>
      <c r="AC20" s="277"/>
      <c r="AD20" s="278"/>
      <c r="AE20" s="279"/>
      <c r="AF20" s="274">
        <v>2</v>
      </c>
      <c r="AG20" s="275">
        <v>84</v>
      </c>
      <c r="AH20" s="276">
        <v>25</v>
      </c>
      <c r="AI20" s="277"/>
      <c r="AJ20" s="278"/>
      <c r="AK20" s="279"/>
      <c r="AL20" s="274">
        <v>18</v>
      </c>
      <c r="AM20" s="275">
        <v>427</v>
      </c>
      <c r="AN20" s="275">
        <v>101</v>
      </c>
    </row>
    <row r="21" spans="1:40" x14ac:dyDescent="0.2">
      <c r="A21" s="273" t="s">
        <v>218</v>
      </c>
      <c r="B21" s="274">
        <v>17</v>
      </c>
      <c r="C21" s="275">
        <v>117</v>
      </c>
      <c r="D21" s="276">
        <v>32</v>
      </c>
      <c r="E21" s="277">
        <v>1</v>
      </c>
      <c r="F21" s="278">
        <v>11</v>
      </c>
      <c r="G21" s="279">
        <v>5</v>
      </c>
      <c r="H21" s="274">
        <v>6</v>
      </c>
      <c r="I21" s="275">
        <v>297</v>
      </c>
      <c r="J21" s="276">
        <v>26</v>
      </c>
      <c r="K21" s="277">
        <v>3</v>
      </c>
      <c r="L21" s="278">
        <v>132</v>
      </c>
      <c r="M21" s="279">
        <v>0</v>
      </c>
      <c r="N21" s="274"/>
      <c r="O21" s="275"/>
      <c r="P21" s="276"/>
      <c r="Q21" s="537">
        <v>2</v>
      </c>
      <c r="R21" s="538">
        <v>31</v>
      </c>
      <c r="S21" s="539">
        <v>5</v>
      </c>
      <c r="T21" s="274"/>
      <c r="U21" s="275"/>
      <c r="V21" s="276"/>
      <c r="W21" s="277"/>
      <c r="X21" s="278"/>
      <c r="Y21" s="279"/>
      <c r="Z21" s="274"/>
      <c r="AA21" s="275"/>
      <c r="AB21" s="276"/>
      <c r="AC21" s="277">
        <v>6</v>
      </c>
      <c r="AD21" s="278">
        <v>195</v>
      </c>
      <c r="AE21" s="279">
        <v>10</v>
      </c>
      <c r="AF21" s="274">
        <v>3</v>
      </c>
      <c r="AG21" s="275">
        <v>108</v>
      </c>
      <c r="AH21" s="276">
        <v>24</v>
      </c>
      <c r="AI21" s="277"/>
      <c r="AJ21" s="278"/>
      <c r="AK21" s="279"/>
      <c r="AL21" s="274">
        <v>38</v>
      </c>
      <c r="AM21" s="275">
        <v>891</v>
      </c>
      <c r="AN21" s="275">
        <v>102</v>
      </c>
    </row>
    <row r="22" spans="1:40" x14ac:dyDescent="0.2">
      <c r="A22" s="273" t="s">
        <v>216</v>
      </c>
      <c r="B22" s="274">
        <v>11</v>
      </c>
      <c r="C22" s="275">
        <v>68</v>
      </c>
      <c r="D22" s="276">
        <v>2</v>
      </c>
      <c r="E22" s="277"/>
      <c r="F22" s="278"/>
      <c r="G22" s="279"/>
      <c r="H22" s="274">
        <v>1</v>
      </c>
      <c r="I22" s="275">
        <v>60</v>
      </c>
      <c r="J22" s="276">
        <v>29</v>
      </c>
      <c r="K22" s="277">
        <v>1</v>
      </c>
      <c r="L22" s="278">
        <v>26</v>
      </c>
      <c r="M22" s="279">
        <v>26</v>
      </c>
      <c r="N22" s="274"/>
      <c r="O22" s="275"/>
      <c r="P22" s="276"/>
      <c r="Q22" s="537">
        <v>1</v>
      </c>
      <c r="R22" s="538">
        <v>44</v>
      </c>
      <c r="S22" s="539">
        <v>3</v>
      </c>
      <c r="T22" s="274"/>
      <c r="U22" s="275"/>
      <c r="V22" s="276"/>
      <c r="W22" s="277"/>
      <c r="X22" s="278"/>
      <c r="Y22" s="279"/>
      <c r="Z22" s="274"/>
      <c r="AA22" s="275"/>
      <c r="AB22" s="276"/>
      <c r="AC22" s="277">
        <v>1</v>
      </c>
      <c r="AD22" s="278">
        <v>16</v>
      </c>
      <c r="AE22" s="279">
        <v>4</v>
      </c>
      <c r="AF22" s="274">
        <v>2</v>
      </c>
      <c r="AG22" s="275">
        <v>52</v>
      </c>
      <c r="AH22" s="276">
        <v>6</v>
      </c>
      <c r="AI22" s="277"/>
      <c r="AJ22" s="278"/>
      <c r="AK22" s="279"/>
      <c r="AL22" s="274">
        <v>17</v>
      </c>
      <c r="AM22" s="275">
        <v>266</v>
      </c>
      <c r="AN22" s="275">
        <v>70</v>
      </c>
    </row>
    <row r="23" spans="1:40" x14ac:dyDescent="0.2">
      <c r="A23" s="273" t="s">
        <v>217</v>
      </c>
      <c r="B23" s="274">
        <v>15</v>
      </c>
      <c r="C23" s="275">
        <v>73</v>
      </c>
      <c r="D23" s="276">
        <v>22</v>
      </c>
      <c r="E23" s="277"/>
      <c r="F23" s="278"/>
      <c r="G23" s="279"/>
      <c r="H23" s="274">
        <v>7</v>
      </c>
      <c r="I23" s="275">
        <v>319</v>
      </c>
      <c r="J23" s="276">
        <v>32</v>
      </c>
      <c r="K23" s="277">
        <v>2</v>
      </c>
      <c r="L23" s="278">
        <v>64</v>
      </c>
      <c r="M23" s="279"/>
      <c r="N23" s="274">
        <v>1</v>
      </c>
      <c r="O23" s="275">
        <v>0</v>
      </c>
      <c r="P23" s="276"/>
      <c r="Q23" s="537">
        <v>3</v>
      </c>
      <c r="R23" s="538">
        <v>156</v>
      </c>
      <c r="S23" s="539">
        <v>5</v>
      </c>
      <c r="T23" s="274"/>
      <c r="U23" s="275"/>
      <c r="V23" s="276"/>
      <c r="W23" s="277">
        <v>1</v>
      </c>
      <c r="X23" s="278">
        <v>23</v>
      </c>
      <c r="Y23" s="279"/>
      <c r="Z23" s="274"/>
      <c r="AA23" s="275"/>
      <c r="AB23" s="276"/>
      <c r="AC23" s="277">
        <v>2</v>
      </c>
      <c r="AD23" s="278">
        <v>76</v>
      </c>
      <c r="AE23" s="279">
        <v>5</v>
      </c>
      <c r="AF23" s="274">
        <v>1</v>
      </c>
      <c r="AG23" s="275">
        <v>24</v>
      </c>
      <c r="AH23" s="276">
        <v>0</v>
      </c>
      <c r="AI23" s="277"/>
      <c r="AJ23" s="278"/>
      <c r="AK23" s="279"/>
      <c r="AL23" s="274">
        <v>32</v>
      </c>
      <c r="AM23" s="275">
        <v>735</v>
      </c>
      <c r="AN23" s="275">
        <v>64</v>
      </c>
    </row>
    <row r="24" spans="1:40" ht="15" thickBot="1" x14ac:dyDescent="0.25">
      <c r="A24" s="280" t="s">
        <v>214</v>
      </c>
      <c r="B24" s="281">
        <v>14</v>
      </c>
      <c r="C24" s="282">
        <v>86</v>
      </c>
      <c r="D24" s="283">
        <v>13</v>
      </c>
      <c r="E24" s="284"/>
      <c r="F24" s="285"/>
      <c r="G24" s="286"/>
      <c r="H24" s="281"/>
      <c r="I24" s="282"/>
      <c r="J24" s="283"/>
      <c r="K24" s="284"/>
      <c r="L24" s="285"/>
      <c r="M24" s="286"/>
      <c r="N24" s="281"/>
      <c r="O24" s="282"/>
      <c r="P24" s="283"/>
      <c r="Q24" s="540">
        <v>1</v>
      </c>
      <c r="R24" s="541">
        <v>13</v>
      </c>
      <c r="S24" s="542">
        <v>12</v>
      </c>
      <c r="T24" s="281"/>
      <c r="U24" s="282"/>
      <c r="V24" s="283"/>
      <c r="W24" s="284"/>
      <c r="X24" s="285"/>
      <c r="Y24" s="286"/>
      <c r="Z24" s="281"/>
      <c r="AA24" s="282"/>
      <c r="AB24" s="283"/>
      <c r="AC24" s="284">
        <v>2</v>
      </c>
      <c r="AD24" s="285">
        <v>78</v>
      </c>
      <c r="AE24" s="286">
        <v>6</v>
      </c>
      <c r="AF24" s="281">
        <v>7</v>
      </c>
      <c r="AG24" s="282">
        <v>183</v>
      </c>
      <c r="AH24" s="283">
        <v>121</v>
      </c>
      <c r="AI24" s="284"/>
      <c r="AJ24" s="285"/>
      <c r="AK24" s="286"/>
      <c r="AL24" s="281">
        <v>24</v>
      </c>
      <c r="AM24" s="282">
        <v>360</v>
      </c>
      <c r="AN24" s="282">
        <v>152</v>
      </c>
    </row>
    <row r="25" spans="1:40" s="264" customFormat="1" ht="15" x14ac:dyDescent="0.25">
      <c r="A25" s="266" t="s">
        <v>7</v>
      </c>
      <c r="B25" s="267">
        <v>58</v>
      </c>
      <c r="C25" s="268">
        <v>318</v>
      </c>
      <c r="D25" s="269">
        <v>80</v>
      </c>
      <c r="E25" s="270"/>
      <c r="F25" s="271"/>
      <c r="G25" s="272"/>
      <c r="H25" s="267">
        <v>16</v>
      </c>
      <c r="I25" s="268">
        <v>824</v>
      </c>
      <c r="J25" s="269">
        <v>110</v>
      </c>
      <c r="K25" s="270">
        <v>7</v>
      </c>
      <c r="L25" s="271">
        <v>270</v>
      </c>
      <c r="M25" s="272">
        <v>129</v>
      </c>
      <c r="N25" s="267">
        <v>1</v>
      </c>
      <c r="O25" s="268">
        <v>0</v>
      </c>
      <c r="P25" s="269"/>
      <c r="Q25" s="543">
        <v>9</v>
      </c>
      <c r="R25" s="544">
        <v>518</v>
      </c>
      <c r="S25" s="545">
        <v>47</v>
      </c>
      <c r="T25" s="267">
        <v>2</v>
      </c>
      <c r="U25" s="268">
        <v>120</v>
      </c>
      <c r="V25" s="269">
        <v>10</v>
      </c>
      <c r="W25" s="270"/>
      <c r="X25" s="271"/>
      <c r="Y25" s="272"/>
      <c r="Z25" s="267"/>
      <c r="AA25" s="268"/>
      <c r="AB25" s="269"/>
      <c r="AC25" s="270">
        <v>10</v>
      </c>
      <c r="AD25" s="271">
        <v>411</v>
      </c>
      <c r="AE25" s="272">
        <v>17</v>
      </c>
      <c r="AF25" s="267">
        <v>6</v>
      </c>
      <c r="AG25" s="268">
        <v>227</v>
      </c>
      <c r="AH25" s="269">
        <v>34</v>
      </c>
      <c r="AI25" s="270"/>
      <c r="AJ25" s="271"/>
      <c r="AK25" s="272"/>
      <c r="AL25" s="267">
        <v>109</v>
      </c>
      <c r="AM25" s="268">
        <v>2688</v>
      </c>
      <c r="AN25" s="268">
        <v>427</v>
      </c>
    </row>
    <row r="26" spans="1:40" x14ac:dyDescent="0.2">
      <c r="A26" s="273" t="s">
        <v>222</v>
      </c>
      <c r="B26" s="274">
        <v>3</v>
      </c>
      <c r="C26" s="275">
        <v>15</v>
      </c>
      <c r="D26" s="276">
        <v>2</v>
      </c>
      <c r="E26" s="277"/>
      <c r="F26" s="278"/>
      <c r="G26" s="279"/>
      <c r="H26" s="274">
        <v>2</v>
      </c>
      <c r="I26" s="275">
        <v>121</v>
      </c>
      <c r="J26" s="276">
        <v>1</v>
      </c>
      <c r="K26" s="277">
        <v>1</v>
      </c>
      <c r="L26" s="278">
        <v>69</v>
      </c>
      <c r="M26" s="279"/>
      <c r="N26" s="274">
        <v>1</v>
      </c>
      <c r="O26" s="275">
        <v>0</v>
      </c>
      <c r="P26" s="276"/>
      <c r="Q26" s="537">
        <v>1</v>
      </c>
      <c r="R26" s="538">
        <v>52</v>
      </c>
      <c r="S26" s="539">
        <v>3</v>
      </c>
      <c r="T26" s="274"/>
      <c r="U26" s="275"/>
      <c r="V26" s="276"/>
      <c r="W26" s="277"/>
      <c r="X26" s="278"/>
      <c r="Y26" s="279"/>
      <c r="Z26" s="274"/>
      <c r="AA26" s="275"/>
      <c r="AB26" s="276"/>
      <c r="AC26" s="277">
        <v>2</v>
      </c>
      <c r="AD26" s="278">
        <v>81</v>
      </c>
      <c r="AE26" s="279">
        <v>1</v>
      </c>
      <c r="AF26" s="274">
        <v>1</v>
      </c>
      <c r="AG26" s="275">
        <v>20</v>
      </c>
      <c r="AH26" s="276">
        <v>0</v>
      </c>
      <c r="AI26" s="277"/>
      <c r="AJ26" s="278"/>
      <c r="AK26" s="279"/>
      <c r="AL26" s="274">
        <v>11</v>
      </c>
      <c r="AM26" s="275">
        <v>358</v>
      </c>
      <c r="AN26" s="275">
        <v>7</v>
      </c>
    </row>
    <row r="27" spans="1:40" x14ac:dyDescent="0.2">
      <c r="A27" s="273" t="s">
        <v>220</v>
      </c>
      <c r="B27" s="274">
        <v>4</v>
      </c>
      <c r="C27" s="275">
        <v>15</v>
      </c>
      <c r="D27" s="276">
        <v>7</v>
      </c>
      <c r="E27" s="277"/>
      <c r="F27" s="278"/>
      <c r="G27" s="279"/>
      <c r="H27" s="274">
        <v>1</v>
      </c>
      <c r="I27" s="275">
        <v>24</v>
      </c>
      <c r="J27" s="276"/>
      <c r="K27" s="277"/>
      <c r="L27" s="278"/>
      <c r="M27" s="279"/>
      <c r="N27" s="274"/>
      <c r="O27" s="275"/>
      <c r="P27" s="276"/>
      <c r="Q27" s="537">
        <v>2</v>
      </c>
      <c r="R27" s="538">
        <v>92</v>
      </c>
      <c r="S27" s="539">
        <v>2</v>
      </c>
      <c r="T27" s="274"/>
      <c r="U27" s="275"/>
      <c r="V27" s="276"/>
      <c r="W27" s="277"/>
      <c r="X27" s="278"/>
      <c r="Y27" s="279"/>
      <c r="Z27" s="274"/>
      <c r="AA27" s="275"/>
      <c r="AB27" s="276"/>
      <c r="AC27" s="277">
        <v>1</v>
      </c>
      <c r="AD27" s="278">
        <v>48</v>
      </c>
      <c r="AE27" s="279"/>
      <c r="AF27" s="274"/>
      <c r="AG27" s="275"/>
      <c r="AH27" s="276"/>
      <c r="AI27" s="277"/>
      <c r="AJ27" s="278"/>
      <c r="AK27" s="279"/>
      <c r="AL27" s="274">
        <v>8</v>
      </c>
      <c r="AM27" s="275">
        <v>179</v>
      </c>
      <c r="AN27" s="275">
        <v>9</v>
      </c>
    </row>
    <row r="28" spans="1:40" x14ac:dyDescent="0.2">
      <c r="A28" s="273" t="s">
        <v>219</v>
      </c>
      <c r="B28" s="274">
        <v>28</v>
      </c>
      <c r="C28" s="275">
        <v>164</v>
      </c>
      <c r="D28" s="276">
        <v>42</v>
      </c>
      <c r="E28" s="277"/>
      <c r="F28" s="278"/>
      <c r="G28" s="279"/>
      <c r="H28" s="274">
        <v>6</v>
      </c>
      <c r="I28" s="275">
        <v>305</v>
      </c>
      <c r="J28" s="276">
        <v>93</v>
      </c>
      <c r="K28" s="277">
        <v>2</v>
      </c>
      <c r="L28" s="278">
        <v>63</v>
      </c>
      <c r="M28" s="279">
        <v>10</v>
      </c>
      <c r="N28" s="274"/>
      <c r="O28" s="275"/>
      <c r="P28" s="276"/>
      <c r="Q28" s="537">
        <v>0</v>
      </c>
      <c r="R28" s="538">
        <v>0</v>
      </c>
      <c r="S28" s="539">
        <v>0</v>
      </c>
      <c r="T28" s="274"/>
      <c r="U28" s="275"/>
      <c r="V28" s="276"/>
      <c r="W28" s="277"/>
      <c r="X28" s="278"/>
      <c r="Y28" s="279"/>
      <c r="Z28" s="274"/>
      <c r="AA28" s="275"/>
      <c r="AB28" s="276"/>
      <c r="AC28" s="277">
        <v>3</v>
      </c>
      <c r="AD28" s="278">
        <v>138</v>
      </c>
      <c r="AE28" s="279">
        <v>0</v>
      </c>
      <c r="AF28" s="274">
        <v>2</v>
      </c>
      <c r="AG28" s="275">
        <v>66</v>
      </c>
      <c r="AH28" s="276">
        <v>8</v>
      </c>
      <c r="AI28" s="277"/>
      <c r="AJ28" s="278"/>
      <c r="AK28" s="279"/>
      <c r="AL28" s="274">
        <v>41</v>
      </c>
      <c r="AM28" s="275">
        <v>736</v>
      </c>
      <c r="AN28" s="275">
        <v>153</v>
      </c>
    </row>
    <row r="29" spans="1:40" x14ac:dyDescent="0.2">
      <c r="A29" s="273" t="s">
        <v>221</v>
      </c>
      <c r="B29" s="274">
        <v>8</v>
      </c>
      <c r="C29" s="275">
        <v>47</v>
      </c>
      <c r="D29" s="276">
        <v>13</v>
      </c>
      <c r="E29" s="277"/>
      <c r="F29" s="278"/>
      <c r="G29" s="279"/>
      <c r="H29" s="274">
        <v>4</v>
      </c>
      <c r="I29" s="275">
        <v>130</v>
      </c>
      <c r="J29" s="276">
        <v>9</v>
      </c>
      <c r="K29" s="277">
        <v>2</v>
      </c>
      <c r="L29" s="278">
        <v>32</v>
      </c>
      <c r="M29" s="279">
        <v>13</v>
      </c>
      <c r="N29" s="274"/>
      <c r="O29" s="275"/>
      <c r="P29" s="276"/>
      <c r="Q29" s="537">
        <v>1</v>
      </c>
      <c r="R29" s="538">
        <v>78</v>
      </c>
      <c r="S29" s="539">
        <v>1</v>
      </c>
      <c r="T29" s="274"/>
      <c r="U29" s="275"/>
      <c r="V29" s="276"/>
      <c r="W29" s="277"/>
      <c r="X29" s="278"/>
      <c r="Y29" s="279"/>
      <c r="Z29" s="274"/>
      <c r="AA29" s="275"/>
      <c r="AB29" s="276"/>
      <c r="AC29" s="277">
        <v>2</v>
      </c>
      <c r="AD29" s="278">
        <v>32</v>
      </c>
      <c r="AE29" s="279">
        <v>10</v>
      </c>
      <c r="AF29" s="274"/>
      <c r="AG29" s="275"/>
      <c r="AH29" s="276"/>
      <c r="AI29" s="277"/>
      <c r="AJ29" s="278"/>
      <c r="AK29" s="279"/>
      <c r="AL29" s="274">
        <v>17</v>
      </c>
      <c r="AM29" s="275">
        <v>319</v>
      </c>
      <c r="AN29" s="275">
        <v>46</v>
      </c>
    </row>
    <row r="30" spans="1:40" ht="15" thickBot="1" x14ac:dyDescent="0.25">
      <c r="A30" s="280" t="s">
        <v>223</v>
      </c>
      <c r="B30" s="281">
        <v>15</v>
      </c>
      <c r="C30" s="282">
        <v>77</v>
      </c>
      <c r="D30" s="283">
        <v>16</v>
      </c>
      <c r="E30" s="284"/>
      <c r="F30" s="285"/>
      <c r="G30" s="286"/>
      <c r="H30" s="281">
        <v>3</v>
      </c>
      <c r="I30" s="282">
        <v>244</v>
      </c>
      <c r="J30" s="283">
        <v>7</v>
      </c>
      <c r="K30" s="284">
        <v>2</v>
      </c>
      <c r="L30" s="285">
        <v>106</v>
      </c>
      <c r="M30" s="286">
        <v>106</v>
      </c>
      <c r="N30" s="281"/>
      <c r="O30" s="282"/>
      <c r="P30" s="283"/>
      <c r="Q30" s="540">
        <v>5</v>
      </c>
      <c r="R30" s="541">
        <v>296</v>
      </c>
      <c r="S30" s="542">
        <v>41</v>
      </c>
      <c r="T30" s="281">
        <v>2</v>
      </c>
      <c r="U30" s="282">
        <v>120</v>
      </c>
      <c r="V30" s="283">
        <v>10</v>
      </c>
      <c r="W30" s="284"/>
      <c r="X30" s="285"/>
      <c r="Y30" s="286"/>
      <c r="Z30" s="281"/>
      <c r="AA30" s="282"/>
      <c r="AB30" s="283"/>
      <c r="AC30" s="284">
        <v>2</v>
      </c>
      <c r="AD30" s="285">
        <v>112</v>
      </c>
      <c r="AE30" s="286">
        <v>6</v>
      </c>
      <c r="AF30" s="281">
        <v>3</v>
      </c>
      <c r="AG30" s="282">
        <v>141</v>
      </c>
      <c r="AH30" s="283">
        <v>26</v>
      </c>
      <c r="AI30" s="284"/>
      <c r="AJ30" s="285"/>
      <c r="AK30" s="286"/>
      <c r="AL30" s="281">
        <v>32</v>
      </c>
      <c r="AM30" s="282">
        <v>1096</v>
      </c>
      <c r="AN30" s="282">
        <v>212</v>
      </c>
    </row>
    <row r="31" spans="1:40" s="264" customFormat="1" ht="15" x14ac:dyDescent="0.25">
      <c r="A31" s="266" t="s">
        <v>11</v>
      </c>
      <c r="B31" s="267">
        <v>103</v>
      </c>
      <c r="C31" s="268">
        <v>553</v>
      </c>
      <c r="D31" s="269">
        <v>167</v>
      </c>
      <c r="E31" s="270">
        <v>2</v>
      </c>
      <c r="F31" s="271">
        <v>32</v>
      </c>
      <c r="G31" s="272"/>
      <c r="H31" s="267">
        <v>30</v>
      </c>
      <c r="I31" s="268">
        <v>1577</v>
      </c>
      <c r="J31" s="269">
        <v>208</v>
      </c>
      <c r="K31" s="270">
        <v>14</v>
      </c>
      <c r="L31" s="271">
        <v>489</v>
      </c>
      <c r="M31" s="272">
        <v>44</v>
      </c>
      <c r="N31" s="267">
        <v>20</v>
      </c>
      <c r="O31" s="268">
        <v>12</v>
      </c>
      <c r="P31" s="269">
        <v>1</v>
      </c>
      <c r="Q31" s="543">
        <v>14</v>
      </c>
      <c r="R31" s="544">
        <v>577</v>
      </c>
      <c r="S31" s="545">
        <v>42</v>
      </c>
      <c r="T31" s="267"/>
      <c r="U31" s="268"/>
      <c r="V31" s="269"/>
      <c r="W31" s="270">
        <v>3</v>
      </c>
      <c r="X31" s="271"/>
      <c r="Y31" s="272"/>
      <c r="Z31" s="267">
        <v>1</v>
      </c>
      <c r="AA31" s="268">
        <v>13</v>
      </c>
      <c r="AB31" s="269"/>
      <c r="AC31" s="270">
        <v>30</v>
      </c>
      <c r="AD31" s="271">
        <v>1088</v>
      </c>
      <c r="AE31" s="272">
        <v>113</v>
      </c>
      <c r="AF31" s="267">
        <v>19</v>
      </c>
      <c r="AG31" s="268">
        <v>409</v>
      </c>
      <c r="AH31" s="269">
        <v>109</v>
      </c>
      <c r="AI31" s="270">
        <v>1</v>
      </c>
      <c r="AJ31" s="271">
        <v>24</v>
      </c>
      <c r="AK31" s="272"/>
      <c r="AL31" s="267">
        <v>237</v>
      </c>
      <c r="AM31" s="268">
        <v>4774</v>
      </c>
      <c r="AN31" s="268">
        <v>684</v>
      </c>
    </row>
    <row r="32" spans="1:40" x14ac:dyDescent="0.2">
      <c r="A32" s="273" t="s">
        <v>230</v>
      </c>
      <c r="B32" s="274">
        <v>11</v>
      </c>
      <c r="C32" s="275">
        <v>59</v>
      </c>
      <c r="D32" s="276">
        <v>8</v>
      </c>
      <c r="E32" s="277">
        <v>1</v>
      </c>
      <c r="F32" s="278">
        <v>8</v>
      </c>
      <c r="G32" s="279"/>
      <c r="H32" s="274">
        <v>3</v>
      </c>
      <c r="I32" s="275">
        <v>212</v>
      </c>
      <c r="J32" s="276">
        <v>3</v>
      </c>
      <c r="K32" s="277">
        <v>1</v>
      </c>
      <c r="L32" s="278">
        <v>56</v>
      </c>
      <c r="M32" s="279"/>
      <c r="N32" s="274">
        <v>3</v>
      </c>
      <c r="O32" s="275">
        <v>0</v>
      </c>
      <c r="P32" s="276">
        <v>1</v>
      </c>
      <c r="Q32" s="537">
        <v>2</v>
      </c>
      <c r="R32" s="538">
        <v>130</v>
      </c>
      <c r="S32" s="539">
        <v>10</v>
      </c>
      <c r="T32" s="274"/>
      <c r="U32" s="275"/>
      <c r="V32" s="276"/>
      <c r="W32" s="277">
        <v>1</v>
      </c>
      <c r="X32" s="278"/>
      <c r="Y32" s="279"/>
      <c r="Z32" s="274"/>
      <c r="AA32" s="275"/>
      <c r="AB32" s="276"/>
      <c r="AC32" s="277">
        <v>3</v>
      </c>
      <c r="AD32" s="278">
        <v>212</v>
      </c>
      <c r="AE32" s="279">
        <v>5</v>
      </c>
      <c r="AF32" s="274"/>
      <c r="AG32" s="275"/>
      <c r="AH32" s="276"/>
      <c r="AI32" s="277"/>
      <c r="AJ32" s="278"/>
      <c r="AK32" s="279"/>
      <c r="AL32" s="274">
        <v>25</v>
      </c>
      <c r="AM32" s="275">
        <v>677</v>
      </c>
      <c r="AN32" s="275">
        <v>27</v>
      </c>
    </row>
    <row r="33" spans="1:40" x14ac:dyDescent="0.2">
      <c r="A33" s="273" t="s">
        <v>233</v>
      </c>
      <c r="B33" s="274">
        <v>14</v>
      </c>
      <c r="C33" s="275">
        <v>73</v>
      </c>
      <c r="D33" s="276">
        <v>33</v>
      </c>
      <c r="E33" s="277"/>
      <c r="F33" s="278"/>
      <c r="G33" s="279"/>
      <c r="H33" s="274">
        <v>6</v>
      </c>
      <c r="I33" s="275">
        <v>319</v>
      </c>
      <c r="J33" s="276">
        <v>33</v>
      </c>
      <c r="K33" s="277">
        <v>2</v>
      </c>
      <c r="L33" s="278">
        <v>140</v>
      </c>
      <c r="M33" s="279">
        <v>0</v>
      </c>
      <c r="N33" s="274"/>
      <c r="O33" s="275"/>
      <c r="P33" s="276"/>
      <c r="Q33" s="537">
        <v>0</v>
      </c>
      <c r="R33" s="538">
        <v>0</v>
      </c>
      <c r="S33" s="539">
        <v>0</v>
      </c>
      <c r="T33" s="274"/>
      <c r="U33" s="275"/>
      <c r="V33" s="276"/>
      <c r="W33" s="277"/>
      <c r="X33" s="278"/>
      <c r="Y33" s="279"/>
      <c r="Z33" s="274"/>
      <c r="AA33" s="275"/>
      <c r="AB33" s="276"/>
      <c r="AC33" s="277">
        <v>5</v>
      </c>
      <c r="AD33" s="278">
        <v>201</v>
      </c>
      <c r="AE33" s="279">
        <v>4</v>
      </c>
      <c r="AF33" s="274">
        <v>1</v>
      </c>
      <c r="AG33" s="275">
        <v>25</v>
      </c>
      <c r="AH33" s="276">
        <v>20</v>
      </c>
      <c r="AI33" s="277">
        <v>1</v>
      </c>
      <c r="AJ33" s="278">
        <v>24</v>
      </c>
      <c r="AK33" s="279"/>
      <c r="AL33" s="274">
        <v>29</v>
      </c>
      <c r="AM33" s="275">
        <v>782</v>
      </c>
      <c r="AN33" s="275">
        <v>90</v>
      </c>
    </row>
    <row r="34" spans="1:40" x14ac:dyDescent="0.2">
      <c r="A34" s="273" t="s">
        <v>231</v>
      </c>
      <c r="B34" s="274">
        <v>18</v>
      </c>
      <c r="C34" s="275">
        <v>105</v>
      </c>
      <c r="D34" s="276">
        <v>24</v>
      </c>
      <c r="E34" s="277"/>
      <c r="F34" s="278"/>
      <c r="G34" s="279"/>
      <c r="H34" s="274">
        <v>4</v>
      </c>
      <c r="I34" s="275">
        <v>241</v>
      </c>
      <c r="J34" s="276">
        <v>61</v>
      </c>
      <c r="K34" s="277">
        <v>2</v>
      </c>
      <c r="L34" s="278">
        <v>74</v>
      </c>
      <c r="M34" s="279">
        <v>2</v>
      </c>
      <c r="N34" s="274">
        <v>4</v>
      </c>
      <c r="O34" s="275">
        <v>4</v>
      </c>
      <c r="P34" s="276"/>
      <c r="Q34" s="537">
        <v>4</v>
      </c>
      <c r="R34" s="538">
        <v>210</v>
      </c>
      <c r="S34" s="539">
        <v>17</v>
      </c>
      <c r="T34" s="274"/>
      <c r="U34" s="275"/>
      <c r="V34" s="276"/>
      <c r="W34" s="277">
        <v>1</v>
      </c>
      <c r="X34" s="278"/>
      <c r="Y34" s="279"/>
      <c r="Z34" s="274"/>
      <c r="AA34" s="275"/>
      <c r="AB34" s="276"/>
      <c r="AC34" s="277">
        <v>3</v>
      </c>
      <c r="AD34" s="278">
        <v>209</v>
      </c>
      <c r="AE34" s="279">
        <v>32</v>
      </c>
      <c r="AF34" s="274">
        <v>1</v>
      </c>
      <c r="AG34" s="275">
        <v>24</v>
      </c>
      <c r="AH34" s="276">
        <v>3</v>
      </c>
      <c r="AI34" s="277"/>
      <c r="AJ34" s="278"/>
      <c r="AK34" s="279"/>
      <c r="AL34" s="274">
        <v>37</v>
      </c>
      <c r="AM34" s="275">
        <v>867</v>
      </c>
      <c r="AN34" s="275">
        <v>139</v>
      </c>
    </row>
    <row r="35" spans="1:40" x14ac:dyDescent="0.2">
      <c r="A35" s="273" t="s">
        <v>235</v>
      </c>
      <c r="B35" s="274">
        <v>7</v>
      </c>
      <c r="C35" s="275">
        <v>40</v>
      </c>
      <c r="D35" s="276">
        <v>7</v>
      </c>
      <c r="E35" s="277"/>
      <c r="F35" s="278"/>
      <c r="G35" s="279"/>
      <c r="H35" s="274">
        <v>6</v>
      </c>
      <c r="I35" s="275">
        <v>348</v>
      </c>
      <c r="J35" s="276">
        <v>27</v>
      </c>
      <c r="K35" s="277">
        <v>4</v>
      </c>
      <c r="L35" s="278">
        <v>130</v>
      </c>
      <c r="M35" s="279">
        <v>5</v>
      </c>
      <c r="N35" s="274">
        <v>2</v>
      </c>
      <c r="O35" s="275">
        <v>1</v>
      </c>
      <c r="P35" s="276"/>
      <c r="Q35" s="537">
        <v>0</v>
      </c>
      <c r="R35" s="538">
        <v>0</v>
      </c>
      <c r="S35" s="539">
        <v>0</v>
      </c>
      <c r="T35" s="274"/>
      <c r="U35" s="275"/>
      <c r="V35" s="276"/>
      <c r="W35" s="277"/>
      <c r="X35" s="278"/>
      <c r="Y35" s="279"/>
      <c r="Z35" s="274"/>
      <c r="AA35" s="275"/>
      <c r="AB35" s="276"/>
      <c r="AC35" s="277">
        <v>6</v>
      </c>
      <c r="AD35" s="278">
        <v>159</v>
      </c>
      <c r="AE35" s="279">
        <v>50</v>
      </c>
      <c r="AF35" s="274">
        <v>1</v>
      </c>
      <c r="AG35" s="275">
        <v>16</v>
      </c>
      <c r="AH35" s="276">
        <v>8</v>
      </c>
      <c r="AI35" s="277"/>
      <c r="AJ35" s="278"/>
      <c r="AK35" s="279"/>
      <c r="AL35" s="274">
        <v>26</v>
      </c>
      <c r="AM35" s="275">
        <v>694</v>
      </c>
      <c r="AN35" s="275">
        <v>97</v>
      </c>
    </row>
    <row r="36" spans="1:40" x14ac:dyDescent="0.2">
      <c r="A36" s="273" t="s">
        <v>234</v>
      </c>
      <c r="B36" s="274">
        <v>22</v>
      </c>
      <c r="C36" s="275">
        <v>110</v>
      </c>
      <c r="D36" s="276">
        <v>45</v>
      </c>
      <c r="E36" s="277">
        <v>1</v>
      </c>
      <c r="F36" s="278">
        <v>24</v>
      </c>
      <c r="G36" s="279"/>
      <c r="H36" s="274">
        <v>1</v>
      </c>
      <c r="I36" s="275">
        <v>59</v>
      </c>
      <c r="J36" s="276">
        <v>35</v>
      </c>
      <c r="K36" s="277">
        <v>1</v>
      </c>
      <c r="L36" s="278">
        <v>30</v>
      </c>
      <c r="M36" s="279"/>
      <c r="N36" s="274">
        <v>1</v>
      </c>
      <c r="O36" s="275">
        <v>1</v>
      </c>
      <c r="P36" s="276"/>
      <c r="Q36" s="537">
        <v>0</v>
      </c>
      <c r="R36" s="538">
        <v>0</v>
      </c>
      <c r="S36" s="539">
        <v>0</v>
      </c>
      <c r="T36" s="274"/>
      <c r="U36" s="275"/>
      <c r="V36" s="276"/>
      <c r="W36" s="277"/>
      <c r="X36" s="278"/>
      <c r="Y36" s="279"/>
      <c r="Z36" s="274"/>
      <c r="AA36" s="275"/>
      <c r="AB36" s="276"/>
      <c r="AC36" s="277">
        <v>5</v>
      </c>
      <c r="AD36" s="278">
        <v>120</v>
      </c>
      <c r="AE36" s="279">
        <v>2</v>
      </c>
      <c r="AF36" s="274">
        <v>7</v>
      </c>
      <c r="AG36" s="275">
        <v>144</v>
      </c>
      <c r="AH36" s="276">
        <v>63</v>
      </c>
      <c r="AI36" s="277"/>
      <c r="AJ36" s="278"/>
      <c r="AK36" s="279"/>
      <c r="AL36" s="274">
        <v>38</v>
      </c>
      <c r="AM36" s="275">
        <v>488</v>
      </c>
      <c r="AN36" s="275">
        <v>145</v>
      </c>
    </row>
    <row r="37" spans="1:40" x14ac:dyDescent="0.2">
      <c r="A37" s="273" t="s">
        <v>228</v>
      </c>
      <c r="B37" s="274">
        <v>13</v>
      </c>
      <c r="C37" s="275">
        <v>76</v>
      </c>
      <c r="D37" s="276">
        <v>37</v>
      </c>
      <c r="E37" s="277"/>
      <c r="F37" s="278"/>
      <c r="G37" s="279"/>
      <c r="H37" s="274">
        <v>3</v>
      </c>
      <c r="I37" s="275">
        <v>125</v>
      </c>
      <c r="J37" s="276">
        <v>3</v>
      </c>
      <c r="K37" s="277"/>
      <c r="L37" s="278"/>
      <c r="M37" s="279"/>
      <c r="N37" s="274">
        <v>5</v>
      </c>
      <c r="O37" s="275">
        <v>3</v>
      </c>
      <c r="P37" s="276"/>
      <c r="Q37" s="537">
        <v>2</v>
      </c>
      <c r="R37" s="538">
        <v>52</v>
      </c>
      <c r="S37" s="539">
        <v>0</v>
      </c>
      <c r="T37" s="274"/>
      <c r="U37" s="275"/>
      <c r="V37" s="276"/>
      <c r="W37" s="277"/>
      <c r="X37" s="278"/>
      <c r="Y37" s="279"/>
      <c r="Z37" s="274"/>
      <c r="AA37" s="275"/>
      <c r="AB37" s="276"/>
      <c r="AC37" s="277">
        <v>3</v>
      </c>
      <c r="AD37" s="278">
        <v>61</v>
      </c>
      <c r="AE37" s="279">
        <v>6</v>
      </c>
      <c r="AF37" s="274">
        <v>4</v>
      </c>
      <c r="AG37" s="275">
        <v>98</v>
      </c>
      <c r="AH37" s="276">
        <v>10</v>
      </c>
      <c r="AI37" s="277"/>
      <c r="AJ37" s="278"/>
      <c r="AK37" s="279"/>
      <c r="AL37" s="274">
        <v>30</v>
      </c>
      <c r="AM37" s="275">
        <v>415</v>
      </c>
      <c r="AN37" s="275">
        <v>56</v>
      </c>
    </row>
    <row r="38" spans="1:40" x14ac:dyDescent="0.2">
      <c r="A38" s="273" t="s">
        <v>232</v>
      </c>
      <c r="B38" s="274">
        <v>9</v>
      </c>
      <c r="C38" s="275">
        <v>46</v>
      </c>
      <c r="D38" s="276">
        <v>11</v>
      </c>
      <c r="E38" s="277"/>
      <c r="F38" s="278"/>
      <c r="G38" s="279"/>
      <c r="H38" s="274">
        <v>3</v>
      </c>
      <c r="I38" s="275">
        <v>137</v>
      </c>
      <c r="J38" s="276">
        <v>5</v>
      </c>
      <c r="K38" s="277">
        <v>2</v>
      </c>
      <c r="L38" s="278">
        <v>32</v>
      </c>
      <c r="M38" s="279">
        <v>10</v>
      </c>
      <c r="N38" s="274">
        <v>4</v>
      </c>
      <c r="O38" s="275">
        <v>3</v>
      </c>
      <c r="P38" s="276"/>
      <c r="Q38" s="537">
        <v>4</v>
      </c>
      <c r="R38" s="538">
        <v>105</v>
      </c>
      <c r="S38" s="539">
        <v>15</v>
      </c>
      <c r="T38" s="274"/>
      <c r="U38" s="275"/>
      <c r="V38" s="276"/>
      <c r="W38" s="277">
        <v>1</v>
      </c>
      <c r="X38" s="278"/>
      <c r="Y38" s="279"/>
      <c r="Z38" s="274">
        <v>1</v>
      </c>
      <c r="AA38" s="275">
        <v>13</v>
      </c>
      <c r="AB38" s="276"/>
      <c r="AC38" s="277">
        <v>2</v>
      </c>
      <c r="AD38" s="278">
        <v>62</v>
      </c>
      <c r="AE38" s="279">
        <v>3</v>
      </c>
      <c r="AF38" s="274">
        <v>1</v>
      </c>
      <c r="AG38" s="275">
        <v>12</v>
      </c>
      <c r="AH38" s="276">
        <v>0</v>
      </c>
      <c r="AI38" s="277"/>
      <c r="AJ38" s="278"/>
      <c r="AK38" s="279"/>
      <c r="AL38" s="274">
        <v>27</v>
      </c>
      <c r="AM38" s="275">
        <v>410</v>
      </c>
      <c r="AN38" s="275">
        <v>44</v>
      </c>
    </row>
    <row r="39" spans="1:40" ht="15" thickBot="1" x14ac:dyDescent="0.25">
      <c r="A39" s="280" t="s">
        <v>229</v>
      </c>
      <c r="B39" s="281">
        <v>9</v>
      </c>
      <c r="C39" s="282">
        <v>44</v>
      </c>
      <c r="D39" s="283">
        <v>2</v>
      </c>
      <c r="E39" s="284"/>
      <c r="F39" s="285"/>
      <c r="G39" s="286"/>
      <c r="H39" s="281">
        <v>4</v>
      </c>
      <c r="I39" s="282">
        <v>136</v>
      </c>
      <c r="J39" s="283">
        <v>41</v>
      </c>
      <c r="K39" s="284">
        <v>2</v>
      </c>
      <c r="L39" s="285">
        <v>27</v>
      </c>
      <c r="M39" s="286">
        <v>27</v>
      </c>
      <c r="N39" s="281">
        <v>1</v>
      </c>
      <c r="O39" s="282">
        <v>0</v>
      </c>
      <c r="P39" s="283"/>
      <c r="Q39" s="540">
        <v>2</v>
      </c>
      <c r="R39" s="541">
        <v>80</v>
      </c>
      <c r="S39" s="542">
        <v>0</v>
      </c>
      <c r="T39" s="281"/>
      <c r="U39" s="282"/>
      <c r="V39" s="283"/>
      <c r="W39" s="284"/>
      <c r="X39" s="285"/>
      <c r="Y39" s="286"/>
      <c r="Z39" s="281"/>
      <c r="AA39" s="282"/>
      <c r="AB39" s="283"/>
      <c r="AC39" s="284">
        <v>3</v>
      </c>
      <c r="AD39" s="285">
        <v>64</v>
      </c>
      <c r="AE39" s="286">
        <v>11</v>
      </c>
      <c r="AF39" s="281">
        <v>4</v>
      </c>
      <c r="AG39" s="282">
        <v>90</v>
      </c>
      <c r="AH39" s="283">
        <v>5</v>
      </c>
      <c r="AI39" s="284"/>
      <c r="AJ39" s="285"/>
      <c r="AK39" s="286"/>
      <c r="AL39" s="281">
        <v>25</v>
      </c>
      <c r="AM39" s="282">
        <v>441</v>
      </c>
      <c r="AN39" s="282">
        <v>86</v>
      </c>
    </row>
    <row r="40" spans="1:40" s="264" customFormat="1" ht="15" x14ac:dyDescent="0.25">
      <c r="A40" s="266" t="s">
        <v>12</v>
      </c>
      <c r="B40" s="267">
        <v>24</v>
      </c>
      <c r="C40" s="268">
        <v>120</v>
      </c>
      <c r="D40" s="269">
        <v>66</v>
      </c>
      <c r="E40" s="270"/>
      <c r="F40" s="271"/>
      <c r="G40" s="272"/>
      <c r="H40" s="267">
        <v>10</v>
      </c>
      <c r="I40" s="268">
        <v>524</v>
      </c>
      <c r="J40" s="269">
        <v>123</v>
      </c>
      <c r="K40" s="270">
        <v>7</v>
      </c>
      <c r="L40" s="271">
        <v>373</v>
      </c>
      <c r="M40" s="272">
        <v>32</v>
      </c>
      <c r="N40" s="267">
        <v>13</v>
      </c>
      <c r="O40" s="268">
        <v>9</v>
      </c>
      <c r="P40" s="269"/>
      <c r="Q40" s="543">
        <v>3</v>
      </c>
      <c r="R40" s="544">
        <v>39</v>
      </c>
      <c r="S40" s="545">
        <v>5</v>
      </c>
      <c r="T40" s="267">
        <v>1</v>
      </c>
      <c r="U40" s="268">
        <v>30</v>
      </c>
      <c r="V40" s="269">
        <v>0</v>
      </c>
      <c r="W40" s="270">
        <v>1</v>
      </c>
      <c r="X40" s="271">
        <v>16</v>
      </c>
      <c r="Y40" s="272"/>
      <c r="Z40" s="267"/>
      <c r="AA40" s="268"/>
      <c r="AB40" s="269"/>
      <c r="AC40" s="270">
        <v>8</v>
      </c>
      <c r="AD40" s="271">
        <v>202</v>
      </c>
      <c r="AE40" s="272">
        <v>34</v>
      </c>
      <c r="AF40" s="267">
        <v>5</v>
      </c>
      <c r="AG40" s="268">
        <v>134</v>
      </c>
      <c r="AH40" s="269">
        <v>43</v>
      </c>
      <c r="AI40" s="270"/>
      <c r="AJ40" s="271"/>
      <c r="AK40" s="272"/>
      <c r="AL40" s="267">
        <v>72</v>
      </c>
      <c r="AM40" s="268">
        <v>1447</v>
      </c>
      <c r="AN40" s="268">
        <v>303</v>
      </c>
    </row>
    <row r="41" spans="1:40" x14ac:dyDescent="0.2">
      <c r="A41" s="273" t="s">
        <v>243</v>
      </c>
      <c r="B41" s="274">
        <v>5</v>
      </c>
      <c r="C41" s="275">
        <v>26</v>
      </c>
      <c r="D41" s="276">
        <v>15</v>
      </c>
      <c r="E41" s="277"/>
      <c r="F41" s="278"/>
      <c r="G41" s="279"/>
      <c r="H41" s="274">
        <v>2</v>
      </c>
      <c r="I41" s="275">
        <v>67</v>
      </c>
      <c r="J41" s="276">
        <v>88</v>
      </c>
      <c r="K41" s="277">
        <v>2</v>
      </c>
      <c r="L41" s="278">
        <v>56</v>
      </c>
      <c r="M41" s="279"/>
      <c r="N41" s="274">
        <v>7</v>
      </c>
      <c r="O41" s="275">
        <v>7</v>
      </c>
      <c r="P41" s="276"/>
      <c r="Q41" s="537">
        <v>2</v>
      </c>
      <c r="R41" s="538">
        <v>26</v>
      </c>
      <c r="S41" s="539">
        <v>5</v>
      </c>
      <c r="T41" s="274"/>
      <c r="U41" s="275"/>
      <c r="V41" s="276"/>
      <c r="W41" s="277"/>
      <c r="X41" s="278"/>
      <c r="Y41" s="279"/>
      <c r="Z41" s="274"/>
      <c r="AA41" s="275"/>
      <c r="AB41" s="276"/>
      <c r="AC41" s="277">
        <v>2</v>
      </c>
      <c r="AD41" s="278">
        <v>68</v>
      </c>
      <c r="AE41" s="279">
        <v>5</v>
      </c>
      <c r="AF41" s="274">
        <v>1</v>
      </c>
      <c r="AG41" s="275">
        <v>20</v>
      </c>
      <c r="AH41" s="276">
        <v>15</v>
      </c>
      <c r="AI41" s="277"/>
      <c r="AJ41" s="278"/>
      <c r="AK41" s="279"/>
      <c r="AL41" s="274">
        <v>21</v>
      </c>
      <c r="AM41" s="275">
        <v>270</v>
      </c>
      <c r="AN41" s="275">
        <v>128</v>
      </c>
    </row>
    <row r="42" spans="1:40" x14ac:dyDescent="0.2">
      <c r="A42" s="273" t="s">
        <v>239</v>
      </c>
      <c r="B42" s="274">
        <v>7</v>
      </c>
      <c r="C42" s="275">
        <v>23</v>
      </c>
      <c r="D42" s="276">
        <v>9</v>
      </c>
      <c r="E42" s="277"/>
      <c r="F42" s="278"/>
      <c r="G42" s="279"/>
      <c r="H42" s="274">
        <v>5</v>
      </c>
      <c r="I42" s="275">
        <v>256</v>
      </c>
      <c r="J42" s="276">
        <v>30</v>
      </c>
      <c r="K42" s="277">
        <v>1</v>
      </c>
      <c r="L42" s="278">
        <v>44</v>
      </c>
      <c r="M42" s="279"/>
      <c r="N42" s="274">
        <v>1</v>
      </c>
      <c r="O42" s="275">
        <v>0</v>
      </c>
      <c r="P42" s="276"/>
      <c r="Q42" s="537">
        <v>1</v>
      </c>
      <c r="R42" s="538">
        <v>13</v>
      </c>
      <c r="S42" s="539">
        <v>0</v>
      </c>
      <c r="T42" s="274"/>
      <c r="U42" s="275"/>
      <c r="V42" s="276"/>
      <c r="W42" s="277">
        <v>1</v>
      </c>
      <c r="X42" s="278">
        <v>16</v>
      </c>
      <c r="Y42" s="279"/>
      <c r="Z42" s="274"/>
      <c r="AA42" s="275"/>
      <c r="AB42" s="276"/>
      <c r="AC42" s="277">
        <v>4</v>
      </c>
      <c r="AD42" s="278">
        <v>92</v>
      </c>
      <c r="AE42" s="279">
        <v>26</v>
      </c>
      <c r="AF42" s="274">
        <v>3</v>
      </c>
      <c r="AG42" s="275">
        <v>82</v>
      </c>
      <c r="AH42" s="276">
        <v>18</v>
      </c>
      <c r="AI42" s="277"/>
      <c r="AJ42" s="278"/>
      <c r="AK42" s="279"/>
      <c r="AL42" s="274">
        <v>23</v>
      </c>
      <c r="AM42" s="275">
        <v>526</v>
      </c>
      <c r="AN42" s="275">
        <v>83</v>
      </c>
    </row>
    <row r="43" spans="1:40" ht="15" thickBot="1" x14ac:dyDescent="0.25">
      <c r="A43" s="280" t="s">
        <v>242</v>
      </c>
      <c r="B43" s="281">
        <v>12</v>
      </c>
      <c r="C43" s="282">
        <v>71</v>
      </c>
      <c r="D43" s="283">
        <v>42</v>
      </c>
      <c r="E43" s="284"/>
      <c r="F43" s="285"/>
      <c r="G43" s="286"/>
      <c r="H43" s="281">
        <v>3</v>
      </c>
      <c r="I43" s="282">
        <v>201</v>
      </c>
      <c r="J43" s="283">
        <v>5</v>
      </c>
      <c r="K43" s="284">
        <v>4</v>
      </c>
      <c r="L43" s="285">
        <v>273</v>
      </c>
      <c r="M43" s="286">
        <v>32</v>
      </c>
      <c r="N43" s="281">
        <v>5</v>
      </c>
      <c r="O43" s="282">
        <v>2</v>
      </c>
      <c r="P43" s="283"/>
      <c r="Q43" s="540">
        <v>0</v>
      </c>
      <c r="R43" s="541">
        <v>0</v>
      </c>
      <c r="S43" s="542">
        <v>0</v>
      </c>
      <c r="T43" s="281">
        <v>1</v>
      </c>
      <c r="U43" s="282">
        <v>30</v>
      </c>
      <c r="V43" s="283">
        <v>0</v>
      </c>
      <c r="W43" s="284"/>
      <c r="X43" s="285"/>
      <c r="Y43" s="286"/>
      <c r="Z43" s="281"/>
      <c r="AA43" s="282"/>
      <c r="AB43" s="283"/>
      <c r="AC43" s="284">
        <v>2</v>
      </c>
      <c r="AD43" s="285">
        <v>42</v>
      </c>
      <c r="AE43" s="286">
        <v>3</v>
      </c>
      <c r="AF43" s="281">
        <v>1</v>
      </c>
      <c r="AG43" s="282">
        <v>32</v>
      </c>
      <c r="AH43" s="283">
        <v>10</v>
      </c>
      <c r="AI43" s="284"/>
      <c r="AJ43" s="285"/>
      <c r="AK43" s="286"/>
      <c r="AL43" s="281">
        <v>28</v>
      </c>
      <c r="AM43" s="282">
        <v>651</v>
      </c>
      <c r="AN43" s="282">
        <v>92</v>
      </c>
    </row>
    <row r="44" spans="1:40" s="264" customFormat="1" ht="15" x14ac:dyDescent="0.25">
      <c r="A44" s="266" t="s">
        <v>13</v>
      </c>
      <c r="B44" s="267">
        <v>31</v>
      </c>
      <c r="C44" s="268">
        <v>157</v>
      </c>
      <c r="D44" s="269">
        <v>48</v>
      </c>
      <c r="E44" s="270">
        <v>1</v>
      </c>
      <c r="F44" s="271">
        <v>10</v>
      </c>
      <c r="G44" s="272">
        <v>10</v>
      </c>
      <c r="H44" s="267">
        <v>23</v>
      </c>
      <c r="I44" s="268">
        <v>1120</v>
      </c>
      <c r="J44" s="269">
        <v>263</v>
      </c>
      <c r="K44" s="270">
        <v>8</v>
      </c>
      <c r="L44" s="271">
        <v>215</v>
      </c>
      <c r="M44" s="272">
        <v>51</v>
      </c>
      <c r="N44" s="267">
        <v>16</v>
      </c>
      <c r="O44" s="268">
        <v>12</v>
      </c>
      <c r="P44" s="269"/>
      <c r="Q44" s="543">
        <v>3</v>
      </c>
      <c r="R44" s="544">
        <v>139</v>
      </c>
      <c r="S44" s="545">
        <v>4</v>
      </c>
      <c r="T44" s="267">
        <v>1</v>
      </c>
      <c r="U44" s="268">
        <v>48</v>
      </c>
      <c r="V44" s="269">
        <v>10</v>
      </c>
      <c r="W44" s="270"/>
      <c r="X44" s="271"/>
      <c r="Y44" s="272"/>
      <c r="Z44" s="267"/>
      <c r="AA44" s="268"/>
      <c r="AB44" s="269"/>
      <c r="AC44" s="270">
        <v>16</v>
      </c>
      <c r="AD44" s="271">
        <v>507</v>
      </c>
      <c r="AE44" s="272">
        <v>108</v>
      </c>
      <c r="AF44" s="267">
        <v>15</v>
      </c>
      <c r="AG44" s="268">
        <v>434</v>
      </c>
      <c r="AH44" s="269">
        <v>75</v>
      </c>
      <c r="AI44" s="270"/>
      <c r="AJ44" s="271"/>
      <c r="AK44" s="272"/>
      <c r="AL44" s="267">
        <v>114</v>
      </c>
      <c r="AM44" s="268">
        <v>2642</v>
      </c>
      <c r="AN44" s="268">
        <v>569</v>
      </c>
    </row>
    <row r="45" spans="1:40" x14ac:dyDescent="0.2">
      <c r="A45" s="273" t="s">
        <v>240</v>
      </c>
      <c r="B45" s="274">
        <v>16</v>
      </c>
      <c r="C45" s="275">
        <v>84</v>
      </c>
      <c r="D45" s="276">
        <v>23</v>
      </c>
      <c r="E45" s="277">
        <v>1</v>
      </c>
      <c r="F45" s="278">
        <v>10</v>
      </c>
      <c r="G45" s="279">
        <v>10</v>
      </c>
      <c r="H45" s="274">
        <v>6</v>
      </c>
      <c r="I45" s="275">
        <v>283</v>
      </c>
      <c r="J45" s="276">
        <v>46</v>
      </c>
      <c r="K45" s="277"/>
      <c r="L45" s="278"/>
      <c r="M45" s="279"/>
      <c r="N45" s="274">
        <v>2</v>
      </c>
      <c r="O45" s="275">
        <v>4</v>
      </c>
      <c r="P45" s="276"/>
      <c r="Q45" s="537">
        <v>0</v>
      </c>
      <c r="R45" s="538">
        <v>0</v>
      </c>
      <c r="S45" s="539">
        <v>0</v>
      </c>
      <c r="T45" s="274"/>
      <c r="U45" s="275"/>
      <c r="V45" s="276"/>
      <c r="W45" s="277"/>
      <c r="X45" s="278"/>
      <c r="Y45" s="279"/>
      <c r="Z45" s="274"/>
      <c r="AA45" s="275"/>
      <c r="AB45" s="276"/>
      <c r="AC45" s="277">
        <v>2</v>
      </c>
      <c r="AD45" s="278">
        <v>99</v>
      </c>
      <c r="AE45" s="279">
        <v>64</v>
      </c>
      <c r="AF45" s="274">
        <v>1</v>
      </c>
      <c r="AG45" s="275">
        <v>24</v>
      </c>
      <c r="AH45" s="276"/>
      <c r="AI45" s="277"/>
      <c r="AJ45" s="278"/>
      <c r="AK45" s="279"/>
      <c r="AL45" s="274">
        <v>28</v>
      </c>
      <c r="AM45" s="275">
        <v>504</v>
      </c>
      <c r="AN45" s="275">
        <v>143</v>
      </c>
    </row>
    <row r="46" spans="1:40" x14ac:dyDescent="0.2">
      <c r="A46" s="273" t="s">
        <v>237</v>
      </c>
      <c r="B46" s="274">
        <v>3</v>
      </c>
      <c r="C46" s="275">
        <v>16</v>
      </c>
      <c r="D46" s="276">
        <v>5</v>
      </c>
      <c r="E46" s="277"/>
      <c r="F46" s="278"/>
      <c r="G46" s="279"/>
      <c r="H46" s="274">
        <v>5</v>
      </c>
      <c r="I46" s="275">
        <v>223</v>
      </c>
      <c r="J46" s="276">
        <v>20</v>
      </c>
      <c r="K46" s="277">
        <v>3</v>
      </c>
      <c r="L46" s="278">
        <v>84</v>
      </c>
      <c r="M46" s="279"/>
      <c r="N46" s="274">
        <v>4</v>
      </c>
      <c r="O46" s="275">
        <v>2</v>
      </c>
      <c r="P46" s="276"/>
      <c r="Q46" s="537">
        <v>1</v>
      </c>
      <c r="R46" s="538">
        <v>21</v>
      </c>
      <c r="S46" s="539">
        <v>0</v>
      </c>
      <c r="T46" s="274"/>
      <c r="U46" s="275"/>
      <c r="V46" s="276"/>
      <c r="W46" s="277"/>
      <c r="X46" s="278"/>
      <c r="Y46" s="279"/>
      <c r="Z46" s="274"/>
      <c r="AA46" s="275"/>
      <c r="AB46" s="276"/>
      <c r="AC46" s="277">
        <v>6</v>
      </c>
      <c r="AD46" s="278">
        <v>188</v>
      </c>
      <c r="AE46" s="279">
        <v>10</v>
      </c>
      <c r="AF46" s="274">
        <v>5</v>
      </c>
      <c r="AG46" s="275">
        <v>122</v>
      </c>
      <c r="AH46" s="276">
        <v>42</v>
      </c>
      <c r="AI46" s="277"/>
      <c r="AJ46" s="278"/>
      <c r="AK46" s="279"/>
      <c r="AL46" s="274">
        <v>27</v>
      </c>
      <c r="AM46" s="275">
        <v>656</v>
      </c>
      <c r="AN46" s="275">
        <v>77</v>
      </c>
    </row>
    <row r="47" spans="1:40" x14ac:dyDescent="0.2">
      <c r="A47" s="273" t="s">
        <v>241</v>
      </c>
      <c r="B47" s="274">
        <v>6</v>
      </c>
      <c r="C47" s="275">
        <v>29</v>
      </c>
      <c r="D47" s="276">
        <v>15</v>
      </c>
      <c r="E47" s="277"/>
      <c r="F47" s="278"/>
      <c r="G47" s="279"/>
      <c r="H47" s="274">
        <v>6</v>
      </c>
      <c r="I47" s="275">
        <v>319</v>
      </c>
      <c r="J47" s="276">
        <v>85</v>
      </c>
      <c r="K47" s="277">
        <v>2</v>
      </c>
      <c r="L47" s="278">
        <v>40</v>
      </c>
      <c r="M47" s="279">
        <v>0</v>
      </c>
      <c r="N47" s="274">
        <v>7</v>
      </c>
      <c r="O47" s="275">
        <v>3</v>
      </c>
      <c r="P47" s="276"/>
      <c r="Q47" s="537">
        <v>1</v>
      </c>
      <c r="R47" s="538">
        <v>40</v>
      </c>
      <c r="S47" s="539">
        <v>4</v>
      </c>
      <c r="T47" s="274">
        <v>1</v>
      </c>
      <c r="U47" s="275">
        <v>48</v>
      </c>
      <c r="V47" s="276">
        <v>10</v>
      </c>
      <c r="W47" s="277"/>
      <c r="X47" s="278"/>
      <c r="Y47" s="279"/>
      <c r="Z47" s="274"/>
      <c r="AA47" s="275"/>
      <c r="AB47" s="276"/>
      <c r="AC47" s="277">
        <v>4</v>
      </c>
      <c r="AD47" s="278">
        <v>120</v>
      </c>
      <c r="AE47" s="279">
        <v>0</v>
      </c>
      <c r="AF47" s="274">
        <v>6</v>
      </c>
      <c r="AG47" s="275">
        <v>226</v>
      </c>
      <c r="AH47" s="276">
        <v>24</v>
      </c>
      <c r="AI47" s="277"/>
      <c r="AJ47" s="278"/>
      <c r="AK47" s="279"/>
      <c r="AL47" s="274">
        <v>33</v>
      </c>
      <c r="AM47" s="275">
        <v>825</v>
      </c>
      <c r="AN47" s="275">
        <v>138</v>
      </c>
    </row>
    <row r="48" spans="1:40" ht="15" thickBot="1" x14ac:dyDescent="0.25">
      <c r="A48" s="280" t="s">
        <v>236</v>
      </c>
      <c r="B48" s="281">
        <v>6</v>
      </c>
      <c r="C48" s="282">
        <v>28</v>
      </c>
      <c r="D48" s="283">
        <v>5</v>
      </c>
      <c r="E48" s="284"/>
      <c r="F48" s="285"/>
      <c r="G48" s="286"/>
      <c r="H48" s="281">
        <v>6</v>
      </c>
      <c r="I48" s="282">
        <v>295</v>
      </c>
      <c r="J48" s="283">
        <v>112</v>
      </c>
      <c r="K48" s="284">
        <v>3</v>
      </c>
      <c r="L48" s="285">
        <v>91</v>
      </c>
      <c r="M48" s="286">
        <v>51</v>
      </c>
      <c r="N48" s="281">
        <v>3</v>
      </c>
      <c r="O48" s="282">
        <v>3</v>
      </c>
      <c r="P48" s="283"/>
      <c r="Q48" s="540">
        <v>1</v>
      </c>
      <c r="R48" s="541">
        <v>78</v>
      </c>
      <c r="S48" s="542">
        <v>0</v>
      </c>
      <c r="T48" s="281"/>
      <c r="U48" s="282"/>
      <c r="V48" s="283"/>
      <c r="W48" s="284"/>
      <c r="X48" s="285"/>
      <c r="Y48" s="286"/>
      <c r="Z48" s="281"/>
      <c r="AA48" s="282"/>
      <c r="AB48" s="283"/>
      <c r="AC48" s="284">
        <v>4</v>
      </c>
      <c r="AD48" s="285">
        <v>100</v>
      </c>
      <c r="AE48" s="286">
        <v>34</v>
      </c>
      <c r="AF48" s="281">
        <v>3</v>
      </c>
      <c r="AG48" s="282">
        <v>62</v>
      </c>
      <c r="AH48" s="283">
        <v>9</v>
      </c>
      <c r="AI48" s="284"/>
      <c r="AJ48" s="285"/>
      <c r="AK48" s="286"/>
      <c r="AL48" s="281">
        <v>26</v>
      </c>
      <c r="AM48" s="282">
        <v>657</v>
      </c>
      <c r="AN48" s="282">
        <v>211</v>
      </c>
    </row>
    <row r="49" spans="1:40" s="264" customFormat="1" ht="15" x14ac:dyDescent="0.25">
      <c r="A49" s="266" t="s">
        <v>14</v>
      </c>
      <c r="B49" s="267">
        <v>13</v>
      </c>
      <c r="C49" s="268">
        <v>76</v>
      </c>
      <c r="D49" s="269">
        <v>4</v>
      </c>
      <c r="E49" s="270"/>
      <c r="F49" s="271"/>
      <c r="G49" s="272"/>
      <c r="H49" s="267">
        <v>5</v>
      </c>
      <c r="I49" s="268">
        <v>280</v>
      </c>
      <c r="J49" s="269">
        <v>48</v>
      </c>
      <c r="K49" s="270">
        <v>5</v>
      </c>
      <c r="L49" s="271">
        <v>165</v>
      </c>
      <c r="M49" s="272">
        <v>32</v>
      </c>
      <c r="N49" s="267">
        <v>2</v>
      </c>
      <c r="O49" s="268">
        <v>0</v>
      </c>
      <c r="P49" s="269"/>
      <c r="Q49" s="543">
        <v>1</v>
      </c>
      <c r="R49" s="544">
        <v>40</v>
      </c>
      <c r="S49" s="545">
        <v>0</v>
      </c>
      <c r="T49" s="267"/>
      <c r="U49" s="268"/>
      <c r="V49" s="269"/>
      <c r="W49" s="270">
        <v>1</v>
      </c>
      <c r="X49" s="271">
        <v>12</v>
      </c>
      <c r="Y49" s="272"/>
      <c r="Z49" s="267"/>
      <c r="AA49" s="268"/>
      <c r="AB49" s="269"/>
      <c r="AC49" s="270">
        <v>7</v>
      </c>
      <c r="AD49" s="271">
        <v>217</v>
      </c>
      <c r="AE49" s="272">
        <v>59</v>
      </c>
      <c r="AF49" s="267">
        <v>7</v>
      </c>
      <c r="AG49" s="268">
        <v>135</v>
      </c>
      <c r="AH49" s="269">
        <v>47</v>
      </c>
      <c r="AI49" s="270"/>
      <c r="AJ49" s="271"/>
      <c r="AK49" s="272"/>
      <c r="AL49" s="267">
        <v>41</v>
      </c>
      <c r="AM49" s="268">
        <v>925</v>
      </c>
      <c r="AN49" s="268">
        <v>190</v>
      </c>
    </row>
    <row r="50" spans="1:40" ht="15" thickBot="1" x14ac:dyDescent="0.25">
      <c r="A50" s="280" t="s">
        <v>238</v>
      </c>
      <c r="B50" s="281">
        <v>13</v>
      </c>
      <c r="C50" s="282">
        <v>76</v>
      </c>
      <c r="D50" s="283">
        <v>4</v>
      </c>
      <c r="E50" s="284"/>
      <c r="F50" s="285"/>
      <c r="G50" s="286"/>
      <c r="H50" s="281">
        <v>5</v>
      </c>
      <c r="I50" s="282">
        <v>280</v>
      </c>
      <c r="J50" s="283">
        <v>48</v>
      </c>
      <c r="K50" s="284">
        <v>5</v>
      </c>
      <c r="L50" s="285">
        <v>165</v>
      </c>
      <c r="M50" s="286">
        <v>32</v>
      </c>
      <c r="N50" s="281">
        <v>2</v>
      </c>
      <c r="O50" s="282">
        <v>0</v>
      </c>
      <c r="P50" s="283"/>
      <c r="Q50" s="540">
        <v>1</v>
      </c>
      <c r="R50" s="541">
        <v>40</v>
      </c>
      <c r="S50" s="542">
        <v>0</v>
      </c>
      <c r="T50" s="281"/>
      <c r="U50" s="282"/>
      <c r="V50" s="283"/>
      <c r="W50" s="284">
        <v>1</v>
      </c>
      <c r="X50" s="285">
        <v>12</v>
      </c>
      <c r="Y50" s="286"/>
      <c r="Z50" s="281"/>
      <c r="AA50" s="282"/>
      <c r="AB50" s="283"/>
      <c r="AC50" s="284">
        <v>7</v>
      </c>
      <c r="AD50" s="285">
        <v>217</v>
      </c>
      <c r="AE50" s="286">
        <v>59</v>
      </c>
      <c r="AF50" s="281">
        <v>7</v>
      </c>
      <c r="AG50" s="282">
        <v>135</v>
      </c>
      <c r="AH50" s="283">
        <v>47</v>
      </c>
      <c r="AI50" s="284"/>
      <c r="AJ50" s="285"/>
      <c r="AK50" s="286"/>
      <c r="AL50" s="281">
        <v>41</v>
      </c>
      <c r="AM50" s="282">
        <v>925</v>
      </c>
      <c r="AN50" s="282">
        <v>190</v>
      </c>
    </row>
    <row r="51" spans="1:40" s="264" customFormat="1" ht="15" x14ac:dyDescent="0.25">
      <c r="A51" s="266" t="s">
        <v>225</v>
      </c>
      <c r="B51" s="267">
        <v>10</v>
      </c>
      <c r="C51" s="268">
        <v>49</v>
      </c>
      <c r="D51" s="269">
        <v>26</v>
      </c>
      <c r="E51" s="270"/>
      <c r="F51" s="271"/>
      <c r="G51" s="272"/>
      <c r="H51" s="267">
        <v>2</v>
      </c>
      <c r="I51" s="268">
        <v>112</v>
      </c>
      <c r="J51" s="269">
        <v>25</v>
      </c>
      <c r="K51" s="270">
        <v>1</v>
      </c>
      <c r="L51" s="271">
        <v>50</v>
      </c>
      <c r="M51" s="272">
        <v>40</v>
      </c>
      <c r="N51" s="267"/>
      <c r="O51" s="268"/>
      <c r="P51" s="269"/>
      <c r="Q51" s="543">
        <v>3</v>
      </c>
      <c r="R51" s="544">
        <v>182</v>
      </c>
      <c r="S51" s="545">
        <v>5</v>
      </c>
      <c r="T51" s="267"/>
      <c r="U51" s="268"/>
      <c r="V51" s="269"/>
      <c r="W51" s="270">
        <v>2</v>
      </c>
      <c r="X51" s="271">
        <v>80</v>
      </c>
      <c r="Y51" s="272">
        <v>0</v>
      </c>
      <c r="Z51" s="267"/>
      <c r="AA51" s="268"/>
      <c r="AB51" s="269"/>
      <c r="AC51" s="270">
        <v>5</v>
      </c>
      <c r="AD51" s="271">
        <v>235</v>
      </c>
      <c r="AE51" s="272">
        <v>50</v>
      </c>
      <c r="AF51" s="267">
        <v>3</v>
      </c>
      <c r="AG51" s="268">
        <v>78</v>
      </c>
      <c r="AH51" s="269">
        <v>1</v>
      </c>
      <c r="AI51" s="270"/>
      <c r="AJ51" s="271"/>
      <c r="AK51" s="272"/>
      <c r="AL51" s="267">
        <v>26</v>
      </c>
      <c r="AM51" s="268">
        <v>786</v>
      </c>
      <c r="AN51" s="268">
        <v>147</v>
      </c>
    </row>
    <row r="52" spans="1:40" ht="15" thickBot="1" x14ac:dyDescent="0.25">
      <c r="A52" s="280" t="s">
        <v>225</v>
      </c>
      <c r="B52" s="281">
        <v>10</v>
      </c>
      <c r="C52" s="282">
        <v>49</v>
      </c>
      <c r="D52" s="283">
        <v>26</v>
      </c>
      <c r="E52" s="284"/>
      <c r="F52" s="285"/>
      <c r="G52" s="286"/>
      <c r="H52" s="281">
        <v>2</v>
      </c>
      <c r="I52" s="282">
        <v>112</v>
      </c>
      <c r="J52" s="283">
        <v>25</v>
      </c>
      <c r="K52" s="284">
        <v>1</v>
      </c>
      <c r="L52" s="285">
        <v>50</v>
      </c>
      <c r="M52" s="286">
        <v>40</v>
      </c>
      <c r="N52" s="281"/>
      <c r="O52" s="282"/>
      <c r="P52" s="283"/>
      <c r="Q52" s="540">
        <v>3</v>
      </c>
      <c r="R52" s="541">
        <v>182</v>
      </c>
      <c r="S52" s="542">
        <v>5</v>
      </c>
      <c r="T52" s="281"/>
      <c r="U52" s="282"/>
      <c r="V52" s="283"/>
      <c r="W52" s="284">
        <v>2</v>
      </c>
      <c r="X52" s="285">
        <v>80</v>
      </c>
      <c r="Y52" s="286">
        <v>0</v>
      </c>
      <c r="Z52" s="281"/>
      <c r="AA52" s="282"/>
      <c r="AB52" s="283"/>
      <c r="AC52" s="284">
        <v>5</v>
      </c>
      <c r="AD52" s="285">
        <v>235</v>
      </c>
      <c r="AE52" s="286">
        <v>50</v>
      </c>
      <c r="AF52" s="281">
        <v>3</v>
      </c>
      <c r="AG52" s="282">
        <v>78</v>
      </c>
      <c r="AH52" s="283">
        <v>1</v>
      </c>
      <c r="AI52" s="284"/>
      <c r="AJ52" s="285"/>
      <c r="AK52" s="286"/>
      <c r="AL52" s="281">
        <v>26</v>
      </c>
      <c r="AM52" s="282">
        <v>786</v>
      </c>
      <c r="AN52" s="282">
        <v>147</v>
      </c>
    </row>
    <row r="53" spans="1:40" s="264" customFormat="1" ht="15" x14ac:dyDescent="0.25">
      <c r="A53" s="266" t="s">
        <v>8</v>
      </c>
      <c r="B53" s="267">
        <v>11</v>
      </c>
      <c r="C53" s="268">
        <v>64</v>
      </c>
      <c r="D53" s="269">
        <v>13</v>
      </c>
      <c r="E53" s="270">
        <v>1</v>
      </c>
      <c r="F53" s="271">
        <v>36</v>
      </c>
      <c r="G53" s="272">
        <v>0</v>
      </c>
      <c r="H53" s="267">
        <v>5</v>
      </c>
      <c r="I53" s="268">
        <v>216</v>
      </c>
      <c r="J53" s="269">
        <v>126</v>
      </c>
      <c r="K53" s="270"/>
      <c r="L53" s="271"/>
      <c r="M53" s="272"/>
      <c r="N53" s="267">
        <v>1</v>
      </c>
      <c r="O53" s="268">
        <v>4</v>
      </c>
      <c r="P53" s="269"/>
      <c r="Q53" s="543">
        <v>1</v>
      </c>
      <c r="R53" s="544">
        <v>26</v>
      </c>
      <c r="S53" s="545">
        <v>0</v>
      </c>
      <c r="T53" s="267"/>
      <c r="U53" s="268"/>
      <c r="V53" s="269"/>
      <c r="W53" s="270">
        <v>1</v>
      </c>
      <c r="X53" s="271">
        <v>56</v>
      </c>
      <c r="Y53" s="272"/>
      <c r="Z53" s="267">
        <v>1</v>
      </c>
      <c r="AA53" s="268">
        <v>48</v>
      </c>
      <c r="AB53" s="269"/>
      <c r="AC53" s="270">
        <v>2</v>
      </c>
      <c r="AD53" s="271">
        <v>72</v>
      </c>
      <c r="AE53" s="272">
        <v>5</v>
      </c>
      <c r="AF53" s="267">
        <v>1</v>
      </c>
      <c r="AG53" s="268">
        <v>25</v>
      </c>
      <c r="AH53" s="269">
        <v>0</v>
      </c>
      <c r="AI53" s="270"/>
      <c r="AJ53" s="271"/>
      <c r="AK53" s="272"/>
      <c r="AL53" s="267">
        <v>24</v>
      </c>
      <c r="AM53" s="268">
        <v>547</v>
      </c>
      <c r="AN53" s="268">
        <v>144</v>
      </c>
    </row>
    <row r="54" spans="1:40" ht="15" thickBot="1" x14ac:dyDescent="0.25">
      <c r="A54" s="280" t="s">
        <v>8</v>
      </c>
      <c r="B54" s="281">
        <v>11</v>
      </c>
      <c r="C54" s="282">
        <v>64</v>
      </c>
      <c r="D54" s="283">
        <v>13</v>
      </c>
      <c r="E54" s="284">
        <v>1</v>
      </c>
      <c r="F54" s="285">
        <v>36</v>
      </c>
      <c r="G54" s="286">
        <v>0</v>
      </c>
      <c r="H54" s="281">
        <v>5</v>
      </c>
      <c r="I54" s="282">
        <v>216</v>
      </c>
      <c r="J54" s="283">
        <v>126</v>
      </c>
      <c r="K54" s="284"/>
      <c r="L54" s="285"/>
      <c r="M54" s="286"/>
      <c r="N54" s="281">
        <v>1</v>
      </c>
      <c r="O54" s="282">
        <v>4</v>
      </c>
      <c r="P54" s="283"/>
      <c r="Q54" s="540">
        <v>1</v>
      </c>
      <c r="R54" s="541">
        <v>26</v>
      </c>
      <c r="S54" s="542">
        <v>0</v>
      </c>
      <c r="T54" s="281"/>
      <c r="U54" s="282"/>
      <c r="V54" s="283"/>
      <c r="W54" s="284">
        <v>1</v>
      </c>
      <c r="X54" s="285">
        <v>56</v>
      </c>
      <c r="Y54" s="286"/>
      <c r="Z54" s="281">
        <v>1</v>
      </c>
      <c r="AA54" s="282">
        <v>48</v>
      </c>
      <c r="AB54" s="283"/>
      <c r="AC54" s="284">
        <v>2</v>
      </c>
      <c r="AD54" s="285">
        <v>72</v>
      </c>
      <c r="AE54" s="286">
        <v>5</v>
      </c>
      <c r="AF54" s="281">
        <v>1</v>
      </c>
      <c r="AG54" s="282">
        <v>25</v>
      </c>
      <c r="AH54" s="283">
        <v>0</v>
      </c>
      <c r="AI54" s="284"/>
      <c r="AJ54" s="285"/>
      <c r="AK54" s="286"/>
      <c r="AL54" s="281">
        <v>24</v>
      </c>
      <c r="AM54" s="282">
        <v>547</v>
      </c>
      <c r="AN54" s="282">
        <v>144</v>
      </c>
    </row>
    <row r="55" spans="1:40" s="264" customFormat="1" ht="15" x14ac:dyDescent="0.25">
      <c r="A55" s="266" t="s">
        <v>17</v>
      </c>
      <c r="B55" s="267">
        <v>30</v>
      </c>
      <c r="C55" s="268">
        <v>158</v>
      </c>
      <c r="D55" s="269">
        <v>57</v>
      </c>
      <c r="E55" s="270"/>
      <c r="F55" s="271"/>
      <c r="G55" s="272"/>
      <c r="H55" s="267">
        <v>13</v>
      </c>
      <c r="I55" s="268">
        <v>480</v>
      </c>
      <c r="J55" s="269">
        <v>120</v>
      </c>
      <c r="K55" s="270">
        <v>7</v>
      </c>
      <c r="L55" s="271">
        <v>230</v>
      </c>
      <c r="M55" s="272">
        <v>40</v>
      </c>
      <c r="N55" s="267">
        <v>8</v>
      </c>
      <c r="O55" s="268">
        <v>14</v>
      </c>
      <c r="P55" s="269"/>
      <c r="Q55" s="543">
        <v>2</v>
      </c>
      <c r="R55" s="544">
        <v>61</v>
      </c>
      <c r="S55" s="545">
        <v>1</v>
      </c>
      <c r="T55" s="267">
        <v>1</v>
      </c>
      <c r="U55" s="268">
        <v>48</v>
      </c>
      <c r="V55" s="269">
        <v>0</v>
      </c>
      <c r="W55" s="270">
        <v>1</v>
      </c>
      <c r="X55" s="271">
        <v>16</v>
      </c>
      <c r="Y55" s="272"/>
      <c r="Z55" s="267"/>
      <c r="AA55" s="268"/>
      <c r="AB55" s="269"/>
      <c r="AC55" s="270">
        <v>7</v>
      </c>
      <c r="AD55" s="271">
        <v>196</v>
      </c>
      <c r="AE55" s="272">
        <v>23</v>
      </c>
      <c r="AF55" s="267">
        <v>8</v>
      </c>
      <c r="AG55" s="268">
        <v>219</v>
      </c>
      <c r="AH55" s="269">
        <v>71</v>
      </c>
      <c r="AI55" s="270"/>
      <c r="AJ55" s="271"/>
      <c r="AK55" s="272"/>
      <c r="AL55" s="267">
        <v>77</v>
      </c>
      <c r="AM55" s="268">
        <v>1422</v>
      </c>
      <c r="AN55" s="268">
        <v>312</v>
      </c>
    </row>
    <row r="56" spans="1:40" x14ac:dyDescent="0.2">
      <c r="A56" s="273" t="s">
        <v>248</v>
      </c>
      <c r="B56" s="274">
        <v>15</v>
      </c>
      <c r="C56" s="275">
        <v>81</v>
      </c>
      <c r="D56" s="276">
        <v>27</v>
      </c>
      <c r="E56" s="277"/>
      <c r="F56" s="278"/>
      <c r="G56" s="279"/>
      <c r="H56" s="274">
        <v>3</v>
      </c>
      <c r="I56" s="275">
        <v>114</v>
      </c>
      <c r="J56" s="276">
        <v>4</v>
      </c>
      <c r="K56" s="277">
        <v>2</v>
      </c>
      <c r="L56" s="278">
        <v>62</v>
      </c>
      <c r="M56" s="279">
        <v>5</v>
      </c>
      <c r="N56" s="274">
        <v>1</v>
      </c>
      <c r="O56" s="275">
        <v>6</v>
      </c>
      <c r="P56" s="276"/>
      <c r="Q56" s="537">
        <v>2</v>
      </c>
      <c r="R56" s="538">
        <v>61</v>
      </c>
      <c r="S56" s="539">
        <v>1</v>
      </c>
      <c r="T56" s="274"/>
      <c r="U56" s="275"/>
      <c r="V56" s="276"/>
      <c r="W56" s="277">
        <v>1</v>
      </c>
      <c r="X56" s="278">
        <v>16</v>
      </c>
      <c r="Y56" s="279"/>
      <c r="Z56" s="274"/>
      <c r="AA56" s="275"/>
      <c r="AB56" s="276"/>
      <c r="AC56" s="277">
        <v>2</v>
      </c>
      <c r="AD56" s="278">
        <v>62</v>
      </c>
      <c r="AE56" s="279">
        <v>20</v>
      </c>
      <c r="AF56" s="274">
        <v>3</v>
      </c>
      <c r="AG56" s="275">
        <v>67</v>
      </c>
      <c r="AH56" s="276">
        <v>20</v>
      </c>
      <c r="AI56" s="277"/>
      <c r="AJ56" s="278"/>
      <c r="AK56" s="279"/>
      <c r="AL56" s="274">
        <v>29</v>
      </c>
      <c r="AM56" s="275">
        <v>469</v>
      </c>
      <c r="AN56" s="275">
        <v>77</v>
      </c>
    </row>
    <row r="57" spans="1:40" ht="15" thickBot="1" x14ac:dyDescent="0.25">
      <c r="A57" s="280" t="s">
        <v>287</v>
      </c>
      <c r="B57" s="281">
        <v>15</v>
      </c>
      <c r="C57" s="282">
        <v>77</v>
      </c>
      <c r="D57" s="283">
        <v>30</v>
      </c>
      <c r="E57" s="284"/>
      <c r="F57" s="285"/>
      <c r="G57" s="286"/>
      <c r="H57" s="281">
        <v>10</v>
      </c>
      <c r="I57" s="282">
        <v>366</v>
      </c>
      <c r="J57" s="283">
        <v>116</v>
      </c>
      <c r="K57" s="284">
        <v>5</v>
      </c>
      <c r="L57" s="285">
        <v>168</v>
      </c>
      <c r="M57" s="286">
        <v>35</v>
      </c>
      <c r="N57" s="281">
        <v>7</v>
      </c>
      <c r="O57" s="282">
        <v>8</v>
      </c>
      <c r="P57" s="283"/>
      <c r="Q57" s="540">
        <v>0</v>
      </c>
      <c r="R57" s="541">
        <v>0</v>
      </c>
      <c r="S57" s="542">
        <v>0</v>
      </c>
      <c r="T57" s="281">
        <v>1</v>
      </c>
      <c r="U57" s="282">
        <v>48</v>
      </c>
      <c r="V57" s="283">
        <v>0</v>
      </c>
      <c r="W57" s="284"/>
      <c r="X57" s="285"/>
      <c r="Y57" s="286"/>
      <c r="Z57" s="281"/>
      <c r="AA57" s="282"/>
      <c r="AB57" s="283"/>
      <c r="AC57" s="284">
        <v>5</v>
      </c>
      <c r="AD57" s="285">
        <v>134</v>
      </c>
      <c r="AE57" s="286">
        <v>3</v>
      </c>
      <c r="AF57" s="281">
        <v>5</v>
      </c>
      <c r="AG57" s="282">
        <v>152</v>
      </c>
      <c r="AH57" s="283">
        <v>51</v>
      </c>
      <c r="AI57" s="284"/>
      <c r="AJ57" s="285"/>
      <c r="AK57" s="286"/>
      <c r="AL57" s="281">
        <v>48</v>
      </c>
      <c r="AM57" s="282">
        <v>953</v>
      </c>
      <c r="AN57" s="282">
        <v>235</v>
      </c>
    </row>
    <row r="58" spans="1:40" s="264" customFormat="1" ht="15.75" thickBot="1" x14ac:dyDescent="0.3">
      <c r="A58" s="287" t="s">
        <v>18</v>
      </c>
      <c r="B58" s="288">
        <v>445</v>
      </c>
      <c r="C58" s="289">
        <v>2442</v>
      </c>
      <c r="D58" s="290">
        <v>663</v>
      </c>
      <c r="E58" s="288">
        <v>7</v>
      </c>
      <c r="F58" s="289">
        <v>195</v>
      </c>
      <c r="G58" s="290">
        <v>15</v>
      </c>
      <c r="H58" s="288">
        <v>165</v>
      </c>
      <c r="I58" s="289">
        <v>8000</v>
      </c>
      <c r="J58" s="290">
        <v>1474</v>
      </c>
      <c r="K58" s="288">
        <v>74</v>
      </c>
      <c r="L58" s="289">
        <v>2620</v>
      </c>
      <c r="M58" s="290">
        <v>502</v>
      </c>
      <c r="N58" s="288">
        <v>91</v>
      </c>
      <c r="O58" s="289">
        <v>68</v>
      </c>
      <c r="P58" s="290">
        <v>1</v>
      </c>
      <c r="Q58" s="288">
        <v>57</v>
      </c>
      <c r="R58" s="289">
        <v>2464</v>
      </c>
      <c r="S58" s="290">
        <v>218</v>
      </c>
      <c r="T58" s="288">
        <v>8</v>
      </c>
      <c r="U58" s="289">
        <v>340</v>
      </c>
      <c r="V58" s="290">
        <v>72</v>
      </c>
      <c r="W58" s="288">
        <v>10</v>
      </c>
      <c r="X58" s="289">
        <v>203</v>
      </c>
      <c r="Y58" s="290">
        <v>0</v>
      </c>
      <c r="Z58" s="288">
        <v>2</v>
      </c>
      <c r="AA58" s="289">
        <v>61</v>
      </c>
      <c r="AB58" s="290"/>
      <c r="AC58" s="288">
        <v>127</v>
      </c>
      <c r="AD58" s="289">
        <v>4199</v>
      </c>
      <c r="AE58" s="290">
        <v>648</v>
      </c>
      <c r="AF58" s="288">
        <v>102</v>
      </c>
      <c r="AG58" s="289">
        <v>3072</v>
      </c>
      <c r="AH58" s="290">
        <v>645</v>
      </c>
      <c r="AI58" s="288">
        <v>2</v>
      </c>
      <c r="AJ58" s="289">
        <v>84</v>
      </c>
      <c r="AK58" s="290"/>
      <c r="AL58" s="288">
        <v>1090</v>
      </c>
      <c r="AM58" s="289">
        <v>23748</v>
      </c>
      <c r="AN58" s="289">
        <v>4238</v>
      </c>
    </row>
    <row r="60" spans="1:40" s="291" customFormat="1" ht="15" x14ac:dyDescent="0.25">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c r="Z60" s="292"/>
      <c r="AA60" s="292"/>
      <c r="AB60" s="292"/>
      <c r="AC60" s="292"/>
      <c r="AD60" s="292"/>
      <c r="AE60" s="292"/>
      <c r="AF60" s="292"/>
      <c r="AG60" s="292"/>
      <c r="AH60" s="292"/>
      <c r="AI60" s="292"/>
      <c r="AJ60" s="292"/>
      <c r="AK60" s="292"/>
      <c r="AL60" s="292"/>
      <c r="AM60" s="292"/>
      <c r="AN60" s="292"/>
    </row>
    <row r="61" spans="1:40" s="291" customFormat="1" x14ac:dyDescent="0.2">
      <c r="B61" s="293"/>
      <c r="C61" s="293"/>
      <c r="D61" s="293"/>
      <c r="E61" s="293"/>
      <c r="F61" s="293"/>
      <c r="G61" s="293"/>
      <c r="H61" s="293"/>
      <c r="I61" s="293"/>
      <c r="J61" s="293"/>
      <c r="K61" s="293"/>
      <c r="L61" s="293"/>
      <c r="M61" s="293"/>
      <c r="N61" s="293"/>
      <c r="O61" s="293"/>
      <c r="P61" s="293"/>
      <c r="Q61" s="293"/>
      <c r="R61" s="293"/>
      <c r="S61" s="293"/>
      <c r="T61" s="293"/>
      <c r="U61" s="293"/>
      <c r="V61" s="293"/>
      <c r="W61" s="293"/>
      <c r="X61" s="293"/>
      <c r="Y61" s="293"/>
      <c r="Z61" s="293"/>
      <c r="AA61" s="293"/>
      <c r="AB61" s="293"/>
      <c r="AC61" s="293"/>
      <c r="AD61" s="293"/>
      <c r="AE61" s="293"/>
      <c r="AF61" s="293"/>
      <c r="AG61" s="293"/>
      <c r="AH61" s="293"/>
      <c r="AI61" s="293"/>
      <c r="AJ61" s="293"/>
      <c r="AK61" s="293"/>
      <c r="AL61" s="293"/>
      <c r="AM61" s="293"/>
      <c r="AN61" s="293"/>
    </row>
  </sheetData>
  <sheetProtection password="C6D6" sheet="1" objects="1" scenarios="1"/>
  <mergeCells count="52">
    <mergeCell ref="AI4:AK4"/>
    <mergeCell ref="B4:D4"/>
    <mergeCell ref="E4:G4"/>
    <mergeCell ref="H4:J4"/>
    <mergeCell ref="K4:M4"/>
    <mergeCell ref="N4:P4"/>
    <mergeCell ref="Q4:S4"/>
    <mergeCell ref="P5:P6"/>
    <mergeCell ref="AL4:AN4"/>
    <mergeCell ref="B5:B6"/>
    <mergeCell ref="C5:C6"/>
    <mergeCell ref="D5:D6"/>
    <mergeCell ref="E5:E6"/>
    <mergeCell ref="F5:F6"/>
    <mergeCell ref="G5:G6"/>
    <mergeCell ref="H5:H6"/>
    <mergeCell ref="I5:I6"/>
    <mergeCell ref="J5:J6"/>
    <mergeCell ref="T4:V4"/>
    <mergeCell ref="W4:Y4"/>
    <mergeCell ref="Z4:AB4"/>
    <mergeCell ref="AC4:AE4"/>
    <mergeCell ref="AF4:AH4"/>
    <mergeCell ref="K5:K6"/>
    <mergeCell ref="L5:L6"/>
    <mergeCell ref="M5:M6"/>
    <mergeCell ref="N5:N6"/>
    <mergeCell ref="O5:O6"/>
    <mergeCell ref="AB5:AB6"/>
    <mergeCell ref="Q5:Q6"/>
    <mergeCell ref="R5:R6"/>
    <mergeCell ref="S5:S6"/>
    <mergeCell ref="T5:T6"/>
    <mergeCell ref="U5:U6"/>
    <mergeCell ref="V5:V6"/>
    <mergeCell ref="W5:W6"/>
    <mergeCell ref="X5:X6"/>
    <mergeCell ref="Y5:Y6"/>
    <mergeCell ref="Z5:Z6"/>
    <mergeCell ref="AA5:AA6"/>
    <mergeCell ref="AN5:AN6"/>
    <mergeCell ref="AC5:AC6"/>
    <mergeCell ref="AD5:AD6"/>
    <mergeCell ref="AE5:AE6"/>
    <mergeCell ref="AF5:AF6"/>
    <mergeCell ref="AG5:AG6"/>
    <mergeCell ref="AH5:AH6"/>
    <mergeCell ref="AI5:AI6"/>
    <mergeCell ref="AJ5:AJ6"/>
    <mergeCell ref="AK5:AK6"/>
    <mergeCell ref="AL5:AL6"/>
    <mergeCell ref="AM5:AM6"/>
  </mergeCells>
  <hyperlinks>
    <hyperlink ref="A2" location="Contents!A1" display="Back to contents"/>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D10"/>
  <sheetViews>
    <sheetView showGridLines="0" workbookViewId="0">
      <pane ySplit="4" topLeftCell="A5" activePane="bottomLeft" state="frozen"/>
      <selection pane="bottomLeft" activeCell="B1" sqref="B1"/>
    </sheetView>
  </sheetViews>
  <sheetFormatPr defaultRowHeight="15" x14ac:dyDescent="0.2"/>
  <cols>
    <col min="1" max="1" width="0.33203125" customWidth="1"/>
    <col min="2" max="2" width="7.33203125" customWidth="1"/>
    <col min="3" max="3" width="8" customWidth="1"/>
    <col min="4" max="4" width="8.109375" customWidth="1"/>
  </cols>
  <sheetData>
    <row r="1" spans="2:4" ht="15.75" x14ac:dyDescent="0.25">
      <c r="B1" s="233" t="s">
        <v>92</v>
      </c>
    </row>
    <row r="2" spans="2:4" x14ac:dyDescent="0.2">
      <c r="B2" s="9" t="s">
        <v>31</v>
      </c>
    </row>
    <row r="3" spans="2:4" ht="15.75" thickBot="1" x14ac:dyDescent="0.25"/>
    <row r="4" spans="2:4" ht="15.75" thickBot="1" x14ac:dyDescent="0.25">
      <c r="B4" s="62" t="s">
        <v>91</v>
      </c>
      <c r="C4" s="93" t="s">
        <v>81</v>
      </c>
      <c r="D4" s="250" t="s">
        <v>90</v>
      </c>
    </row>
    <row r="5" spans="2:4" x14ac:dyDescent="0.2">
      <c r="B5" s="251">
        <v>2011</v>
      </c>
      <c r="C5" s="252">
        <v>1276</v>
      </c>
      <c r="D5" s="253">
        <v>22916</v>
      </c>
    </row>
    <row r="6" spans="2:4" x14ac:dyDescent="0.2">
      <c r="B6" s="254">
        <v>2012</v>
      </c>
      <c r="C6" s="123">
        <v>1254</v>
      </c>
      <c r="D6" s="125">
        <v>23339</v>
      </c>
    </row>
    <row r="7" spans="2:4" x14ac:dyDescent="0.2">
      <c r="B7" s="254">
        <v>2013</v>
      </c>
      <c r="C7" s="123">
        <v>1205</v>
      </c>
      <c r="D7" s="125">
        <v>22725</v>
      </c>
    </row>
    <row r="8" spans="2:4" x14ac:dyDescent="0.2">
      <c r="B8" s="254">
        <v>2014</v>
      </c>
      <c r="C8" s="123">
        <v>1148</v>
      </c>
      <c r="D8" s="125">
        <v>23806</v>
      </c>
    </row>
    <row r="9" spans="2:4" x14ac:dyDescent="0.2">
      <c r="B9" s="254">
        <v>2015</v>
      </c>
      <c r="C9" s="123">
        <v>1137</v>
      </c>
      <c r="D9" s="125">
        <v>24206</v>
      </c>
    </row>
    <row r="10" spans="2:4" ht="15.75" thickBot="1" x14ac:dyDescent="0.25">
      <c r="B10" s="255">
        <v>2016</v>
      </c>
      <c r="C10" s="256">
        <v>1090</v>
      </c>
      <c r="D10" s="257">
        <v>23748</v>
      </c>
    </row>
  </sheetData>
  <sheetProtection password="C6D6" sheet="1" objects="1" scenarios="1"/>
  <hyperlinks>
    <hyperlink ref="B2" location="Contents!A1" display="Back to contents"/>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7"/>
  <sheetViews>
    <sheetView showGridLines="0" workbookViewId="0">
      <pane ySplit="5" topLeftCell="A6" activePane="bottomLeft" state="frozen"/>
      <selection pane="bottomLeft" activeCell="B1" sqref="B1"/>
    </sheetView>
  </sheetViews>
  <sheetFormatPr defaultRowHeight="15" x14ac:dyDescent="0.2"/>
  <cols>
    <col min="1" max="1" width="0.44140625" style="260" customWidth="1"/>
    <col min="2" max="2" width="26" style="260" customWidth="1"/>
    <col min="3" max="5" width="15.6640625" style="294" customWidth="1"/>
    <col min="6" max="6" width="11.5546875" style="295" customWidth="1"/>
    <col min="7" max="16384" width="8.88671875" style="260"/>
  </cols>
  <sheetData>
    <row r="1" spans="2:6" x14ac:dyDescent="0.25">
      <c r="B1" s="249" t="s">
        <v>299</v>
      </c>
    </row>
    <row r="2" spans="2:6" x14ac:dyDescent="0.2">
      <c r="B2" s="9" t="s">
        <v>31</v>
      </c>
    </row>
    <row r="3" spans="2:6" ht="9" customHeight="1" x14ac:dyDescent="0.2">
      <c r="B3"/>
    </row>
    <row r="4" spans="2:6" ht="15" customHeight="1" x14ac:dyDescent="0.25">
      <c r="B4" s="296" t="s">
        <v>146</v>
      </c>
      <c r="C4" s="791" t="s">
        <v>88</v>
      </c>
      <c r="D4" s="793" t="s">
        <v>87</v>
      </c>
      <c r="E4" s="791" t="s">
        <v>86</v>
      </c>
      <c r="F4" s="795" t="s">
        <v>18</v>
      </c>
    </row>
    <row r="5" spans="2:6" ht="15" customHeight="1" thickBot="1" x14ac:dyDescent="0.25">
      <c r="B5" s="297" t="s">
        <v>255</v>
      </c>
      <c r="C5" s="792"/>
      <c r="D5" s="794"/>
      <c r="E5" s="792"/>
      <c r="F5" s="796"/>
    </row>
    <row r="6" spans="2:6" s="264" customFormat="1" x14ac:dyDescent="0.25">
      <c r="B6" s="298" t="s">
        <v>9</v>
      </c>
      <c r="C6" s="299">
        <v>33</v>
      </c>
      <c r="D6" s="299">
        <v>4</v>
      </c>
      <c r="E6" s="300">
        <v>2</v>
      </c>
      <c r="F6" s="301">
        <v>39</v>
      </c>
    </row>
    <row r="7" spans="2:6" ht="14.25" x14ac:dyDescent="0.2">
      <c r="B7" s="302" t="s">
        <v>224</v>
      </c>
      <c r="C7" s="303">
        <v>20</v>
      </c>
      <c r="D7" s="303">
        <v>0</v>
      </c>
      <c r="E7" s="304">
        <v>1</v>
      </c>
      <c r="F7" s="305">
        <v>21</v>
      </c>
    </row>
    <row r="8" spans="2:6" ht="14.25" x14ac:dyDescent="0.2">
      <c r="B8" s="302" t="s">
        <v>226</v>
      </c>
      <c r="C8" s="303">
        <v>9</v>
      </c>
      <c r="D8" s="303">
        <v>3</v>
      </c>
      <c r="E8" s="304">
        <v>1</v>
      </c>
      <c r="F8" s="305">
        <v>13</v>
      </c>
    </row>
    <row r="9" spans="2:6" thickBot="1" x14ac:dyDescent="0.25">
      <c r="B9" s="306" t="s">
        <v>227</v>
      </c>
      <c r="C9" s="307">
        <v>4</v>
      </c>
      <c r="D9" s="307">
        <v>1</v>
      </c>
      <c r="E9" s="308">
        <v>0</v>
      </c>
      <c r="F9" s="309">
        <v>5</v>
      </c>
    </row>
    <row r="10" spans="2:6" s="264" customFormat="1" x14ac:dyDescent="0.25">
      <c r="B10" s="298" t="s">
        <v>15</v>
      </c>
      <c r="C10" s="299">
        <v>42</v>
      </c>
      <c r="D10" s="299">
        <v>11</v>
      </c>
      <c r="E10" s="300">
        <v>1</v>
      </c>
      <c r="F10" s="301">
        <v>54</v>
      </c>
    </row>
    <row r="11" spans="2:6" ht="14.25" x14ac:dyDescent="0.2">
      <c r="B11" s="302" t="s">
        <v>245</v>
      </c>
      <c r="C11" s="303">
        <v>20</v>
      </c>
      <c r="D11" s="303">
        <v>5</v>
      </c>
      <c r="E11" s="304">
        <v>1</v>
      </c>
      <c r="F11" s="305">
        <v>26</v>
      </c>
    </row>
    <row r="12" spans="2:6" thickBot="1" x14ac:dyDescent="0.25">
      <c r="B12" s="306" t="s">
        <v>244</v>
      </c>
      <c r="C12" s="307">
        <v>22</v>
      </c>
      <c r="D12" s="307">
        <v>6</v>
      </c>
      <c r="E12" s="308">
        <v>0</v>
      </c>
      <c r="F12" s="309">
        <v>28</v>
      </c>
    </row>
    <row r="13" spans="2:6" s="264" customFormat="1" x14ac:dyDescent="0.25">
      <c r="B13" s="298" t="s">
        <v>16</v>
      </c>
      <c r="C13" s="299">
        <v>72</v>
      </c>
      <c r="D13" s="299">
        <v>9</v>
      </c>
      <c r="E13" s="300">
        <v>5</v>
      </c>
      <c r="F13" s="301">
        <v>86</v>
      </c>
    </row>
    <row r="14" spans="2:6" ht="14.25" x14ac:dyDescent="0.2">
      <c r="B14" s="302" t="s">
        <v>249</v>
      </c>
      <c r="C14" s="303">
        <v>26</v>
      </c>
      <c r="D14" s="303">
        <v>4</v>
      </c>
      <c r="E14" s="304">
        <v>2</v>
      </c>
      <c r="F14" s="305">
        <v>32</v>
      </c>
    </row>
    <row r="15" spans="2:6" ht="14.25" x14ac:dyDescent="0.2">
      <c r="B15" s="302" t="s">
        <v>246</v>
      </c>
      <c r="C15" s="303">
        <v>27</v>
      </c>
      <c r="D15" s="303">
        <v>3</v>
      </c>
      <c r="E15" s="304">
        <v>1</v>
      </c>
      <c r="F15" s="305">
        <v>31</v>
      </c>
    </row>
    <row r="16" spans="2:6" ht="14.25" x14ac:dyDescent="0.2">
      <c r="B16" s="302" t="s">
        <v>247</v>
      </c>
      <c r="C16" s="303">
        <v>13</v>
      </c>
      <c r="D16" s="303">
        <v>1</v>
      </c>
      <c r="E16" s="304">
        <v>0</v>
      </c>
      <c r="F16" s="305">
        <v>14</v>
      </c>
    </row>
    <row r="17" spans="2:6" thickBot="1" x14ac:dyDescent="0.25">
      <c r="B17" s="306" t="s">
        <v>250</v>
      </c>
      <c r="C17" s="307">
        <v>6</v>
      </c>
      <c r="D17" s="307">
        <v>1</v>
      </c>
      <c r="E17" s="308">
        <v>2</v>
      </c>
      <c r="F17" s="309">
        <v>9</v>
      </c>
    </row>
    <row r="18" spans="2:6" s="264" customFormat="1" x14ac:dyDescent="0.25">
      <c r="B18" s="298" t="s">
        <v>6</v>
      </c>
      <c r="C18" s="299">
        <v>87</v>
      </c>
      <c r="D18" s="299">
        <v>8</v>
      </c>
      <c r="E18" s="300">
        <v>4</v>
      </c>
      <c r="F18" s="301">
        <v>99</v>
      </c>
    </row>
    <row r="19" spans="2:6" ht="14.25" x14ac:dyDescent="0.2">
      <c r="B19" s="302" t="s">
        <v>215</v>
      </c>
      <c r="C19" s="303">
        <v>13</v>
      </c>
      <c r="D19" s="303">
        <v>2</v>
      </c>
      <c r="E19" s="304">
        <v>0</v>
      </c>
      <c r="F19" s="305">
        <v>15</v>
      </c>
    </row>
    <row r="20" spans="2:6" ht="14.25" x14ac:dyDescent="0.2">
      <c r="B20" s="302" t="s">
        <v>218</v>
      </c>
      <c r="C20" s="303">
        <v>29</v>
      </c>
      <c r="D20" s="303">
        <v>2</v>
      </c>
      <c r="E20" s="304">
        <v>2</v>
      </c>
      <c r="F20" s="305">
        <v>33</v>
      </c>
    </row>
    <row r="21" spans="2:6" ht="14.25" x14ac:dyDescent="0.2">
      <c r="B21" s="302" t="s">
        <v>216</v>
      </c>
      <c r="C21" s="303">
        <v>10</v>
      </c>
      <c r="D21" s="303">
        <v>0</v>
      </c>
      <c r="E21" s="304">
        <v>1</v>
      </c>
      <c r="F21" s="305">
        <v>11</v>
      </c>
    </row>
    <row r="22" spans="2:6" ht="14.25" x14ac:dyDescent="0.2">
      <c r="B22" s="302" t="s">
        <v>217</v>
      </c>
      <c r="C22" s="303">
        <v>21</v>
      </c>
      <c r="D22" s="303">
        <v>2</v>
      </c>
      <c r="E22" s="304">
        <v>0</v>
      </c>
      <c r="F22" s="305">
        <v>23</v>
      </c>
    </row>
    <row r="23" spans="2:6" thickBot="1" x14ac:dyDescent="0.25">
      <c r="B23" s="306" t="s">
        <v>214</v>
      </c>
      <c r="C23" s="307">
        <v>14</v>
      </c>
      <c r="D23" s="307">
        <v>2</v>
      </c>
      <c r="E23" s="308">
        <v>1</v>
      </c>
      <c r="F23" s="309">
        <v>17</v>
      </c>
    </row>
    <row r="24" spans="2:6" s="264" customFormat="1" x14ac:dyDescent="0.25">
      <c r="B24" s="298" t="s">
        <v>7</v>
      </c>
      <c r="C24" s="299">
        <v>71</v>
      </c>
      <c r="D24" s="299">
        <v>12</v>
      </c>
      <c r="E24" s="300">
        <v>2</v>
      </c>
      <c r="F24" s="301">
        <v>85</v>
      </c>
    </row>
    <row r="25" spans="2:6" ht="14.25" x14ac:dyDescent="0.2">
      <c r="B25" s="302" t="s">
        <v>222</v>
      </c>
      <c r="C25" s="303">
        <v>7</v>
      </c>
      <c r="D25" s="303">
        <v>1</v>
      </c>
      <c r="E25" s="304">
        <v>0</v>
      </c>
      <c r="F25" s="305">
        <v>8</v>
      </c>
    </row>
    <row r="26" spans="2:6" ht="14.25" x14ac:dyDescent="0.2">
      <c r="B26" s="302" t="s">
        <v>220</v>
      </c>
      <c r="C26" s="303">
        <v>2</v>
      </c>
      <c r="D26" s="303">
        <v>2</v>
      </c>
      <c r="E26" s="304">
        <v>0</v>
      </c>
      <c r="F26" s="305">
        <v>4</v>
      </c>
    </row>
    <row r="27" spans="2:6" ht="14.25" x14ac:dyDescent="0.2">
      <c r="B27" s="302" t="s">
        <v>219</v>
      </c>
      <c r="C27" s="303">
        <v>31</v>
      </c>
      <c r="D27" s="303">
        <v>2</v>
      </c>
      <c r="E27" s="304">
        <v>1</v>
      </c>
      <c r="F27" s="305">
        <v>34</v>
      </c>
    </row>
    <row r="28" spans="2:6" ht="14.25" x14ac:dyDescent="0.2">
      <c r="B28" s="302" t="s">
        <v>221</v>
      </c>
      <c r="C28" s="303">
        <v>13</v>
      </c>
      <c r="D28" s="303">
        <v>1</v>
      </c>
      <c r="E28" s="304">
        <v>0</v>
      </c>
      <c r="F28" s="305">
        <v>14</v>
      </c>
    </row>
    <row r="29" spans="2:6" thickBot="1" x14ac:dyDescent="0.25">
      <c r="B29" s="306" t="s">
        <v>223</v>
      </c>
      <c r="C29" s="307">
        <v>18</v>
      </c>
      <c r="D29" s="307">
        <v>6</v>
      </c>
      <c r="E29" s="308">
        <v>1</v>
      </c>
      <c r="F29" s="309">
        <v>25</v>
      </c>
    </row>
    <row r="30" spans="2:6" s="264" customFormat="1" x14ac:dyDescent="0.25">
      <c r="B30" s="298" t="s">
        <v>11</v>
      </c>
      <c r="C30" s="299">
        <v>128</v>
      </c>
      <c r="D30" s="299">
        <v>21</v>
      </c>
      <c r="E30" s="300">
        <v>8</v>
      </c>
      <c r="F30" s="301">
        <v>157</v>
      </c>
    </row>
    <row r="31" spans="2:6" ht="14.25" x14ac:dyDescent="0.2">
      <c r="B31" s="302" t="s">
        <v>230</v>
      </c>
      <c r="C31" s="303">
        <v>10</v>
      </c>
      <c r="D31" s="303">
        <v>1</v>
      </c>
      <c r="E31" s="304">
        <v>1</v>
      </c>
      <c r="F31" s="305">
        <v>12</v>
      </c>
    </row>
    <row r="32" spans="2:6" ht="14.25" x14ac:dyDescent="0.2">
      <c r="B32" s="302" t="s">
        <v>233</v>
      </c>
      <c r="C32" s="303">
        <v>27</v>
      </c>
      <c r="D32" s="303">
        <v>0</v>
      </c>
      <c r="E32" s="304">
        <v>1</v>
      </c>
      <c r="F32" s="305">
        <v>28</v>
      </c>
    </row>
    <row r="33" spans="2:6" ht="14.25" x14ac:dyDescent="0.2">
      <c r="B33" s="302" t="s">
        <v>231</v>
      </c>
      <c r="C33" s="303">
        <v>19</v>
      </c>
      <c r="D33" s="303">
        <v>6</v>
      </c>
      <c r="E33" s="304">
        <v>2</v>
      </c>
      <c r="F33" s="305">
        <v>27</v>
      </c>
    </row>
    <row r="34" spans="2:6" ht="14.25" x14ac:dyDescent="0.2">
      <c r="B34" s="302" t="s">
        <v>235</v>
      </c>
      <c r="C34" s="303">
        <v>11</v>
      </c>
      <c r="D34" s="303">
        <v>0</v>
      </c>
      <c r="E34" s="304">
        <v>1</v>
      </c>
      <c r="F34" s="305">
        <v>12</v>
      </c>
    </row>
    <row r="35" spans="2:6" ht="14.25" x14ac:dyDescent="0.2">
      <c r="B35" s="302" t="s">
        <v>234</v>
      </c>
      <c r="C35" s="303">
        <v>23</v>
      </c>
      <c r="D35" s="303">
        <v>5</v>
      </c>
      <c r="E35" s="304">
        <v>1</v>
      </c>
      <c r="F35" s="305">
        <v>29</v>
      </c>
    </row>
    <row r="36" spans="2:6" ht="14.25" x14ac:dyDescent="0.2">
      <c r="B36" s="302" t="s">
        <v>228</v>
      </c>
      <c r="C36" s="303">
        <v>14</v>
      </c>
      <c r="D36" s="303">
        <v>2</v>
      </c>
      <c r="E36" s="304">
        <v>1</v>
      </c>
      <c r="F36" s="305">
        <v>17</v>
      </c>
    </row>
    <row r="37" spans="2:6" ht="14.25" x14ac:dyDescent="0.2">
      <c r="B37" s="302" t="s">
        <v>232</v>
      </c>
      <c r="C37" s="303">
        <v>10</v>
      </c>
      <c r="D37" s="303">
        <v>3</v>
      </c>
      <c r="E37" s="304">
        <v>1</v>
      </c>
      <c r="F37" s="305">
        <v>14</v>
      </c>
    </row>
    <row r="38" spans="2:6" thickBot="1" x14ac:dyDescent="0.25">
      <c r="B38" s="306" t="s">
        <v>229</v>
      </c>
      <c r="C38" s="307">
        <v>14</v>
      </c>
      <c r="D38" s="307">
        <v>4</v>
      </c>
      <c r="E38" s="308">
        <v>0</v>
      </c>
      <c r="F38" s="309">
        <v>18</v>
      </c>
    </row>
    <row r="39" spans="2:6" s="264" customFormat="1" x14ac:dyDescent="0.25">
      <c r="B39" s="298" t="s">
        <v>12</v>
      </c>
      <c r="C39" s="299">
        <v>37</v>
      </c>
      <c r="D39" s="299">
        <v>8</v>
      </c>
      <c r="E39" s="300">
        <v>1</v>
      </c>
      <c r="F39" s="301">
        <v>46</v>
      </c>
    </row>
    <row r="40" spans="2:6" ht="14.25" x14ac:dyDescent="0.2">
      <c r="B40" s="302" t="s">
        <v>243</v>
      </c>
      <c r="C40" s="303">
        <v>9</v>
      </c>
      <c r="D40" s="303">
        <v>1</v>
      </c>
      <c r="E40" s="304">
        <v>0</v>
      </c>
      <c r="F40" s="305">
        <v>10</v>
      </c>
    </row>
    <row r="41" spans="2:6" ht="14.25" x14ac:dyDescent="0.2">
      <c r="B41" s="302" t="s">
        <v>239</v>
      </c>
      <c r="C41" s="303">
        <v>13</v>
      </c>
      <c r="D41" s="303">
        <v>2</v>
      </c>
      <c r="E41" s="304">
        <v>1</v>
      </c>
      <c r="F41" s="305">
        <v>16</v>
      </c>
    </row>
    <row r="42" spans="2:6" thickBot="1" x14ac:dyDescent="0.25">
      <c r="B42" s="306" t="s">
        <v>242</v>
      </c>
      <c r="C42" s="307">
        <v>15</v>
      </c>
      <c r="D42" s="307">
        <v>5</v>
      </c>
      <c r="E42" s="308">
        <v>0</v>
      </c>
      <c r="F42" s="309">
        <v>20</v>
      </c>
    </row>
    <row r="43" spans="2:6" s="264" customFormat="1" x14ac:dyDescent="0.25">
      <c r="B43" s="298" t="s">
        <v>13</v>
      </c>
      <c r="C43" s="299">
        <v>78</v>
      </c>
      <c r="D43" s="299">
        <v>13</v>
      </c>
      <c r="E43" s="300">
        <v>2</v>
      </c>
      <c r="F43" s="301">
        <v>93</v>
      </c>
    </row>
    <row r="44" spans="2:6" ht="14.25" x14ac:dyDescent="0.2">
      <c r="B44" s="302" t="s">
        <v>240</v>
      </c>
      <c r="C44" s="303">
        <v>21</v>
      </c>
      <c r="D44" s="303">
        <v>2</v>
      </c>
      <c r="E44" s="304">
        <v>2</v>
      </c>
      <c r="F44" s="305">
        <v>25</v>
      </c>
    </row>
    <row r="45" spans="2:6" ht="14.25" x14ac:dyDescent="0.2">
      <c r="B45" s="302" t="s">
        <v>237</v>
      </c>
      <c r="C45" s="303">
        <v>17</v>
      </c>
      <c r="D45" s="303">
        <v>3</v>
      </c>
      <c r="E45" s="304">
        <v>0</v>
      </c>
      <c r="F45" s="305">
        <v>20</v>
      </c>
    </row>
    <row r="46" spans="2:6" ht="14.25" x14ac:dyDescent="0.2">
      <c r="B46" s="302" t="s">
        <v>241</v>
      </c>
      <c r="C46" s="303">
        <v>21</v>
      </c>
      <c r="D46" s="303">
        <v>6</v>
      </c>
      <c r="E46" s="304">
        <v>0</v>
      </c>
      <c r="F46" s="305">
        <v>27</v>
      </c>
    </row>
    <row r="47" spans="2:6" thickBot="1" x14ac:dyDescent="0.25">
      <c r="B47" s="306" t="s">
        <v>236</v>
      </c>
      <c r="C47" s="307">
        <v>19</v>
      </c>
      <c r="D47" s="307">
        <v>2</v>
      </c>
      <c r="E47" s="308">
        <v>0</v>
      </c>
      <c r="F47" s="309">
        <v>21</v>
      </c>
    </row>
    <row r="48" spans="2:6" x14ac:dyDescent="0.25">
      <c r="B48" s="298" t="s">
        <v>14</v>
      </c>
      <c r="C48" s="299">
        <v>25</v>
      </c>
      <c r="D48" s="299">
        <v>3</v>
      </c>
      <c r="E48" s="300">
        <v>4</v>
      </c>
      <c r="F48" s="301">
        <v>32</v>
      </c>
    </row>
    <row r="49" spans="2:6" thickBot="1" x14ac:dyDescent="0.25">
      <c r="B49" s="306" t="s">
        <v>238</v>
      </c>
      <c r="C49" s="307">
        <v>25</v>
      </c>
      <c r="D49" s="307">
        <v>3</v>
      </c>
      <c r="E49" s="308">
        <v>4</v>
      </c>
      <c r="F49" s="309">
        <v>32</v>
      </c>
    </row>
    <row r="50" spans="2:6" s="264" customFormat="1" x14ac:dyDescent="0.25">
      <c r="B50" s="298" t="s">
        <v>225</v>
      </c>
      <c r="C50" s="299">
        <v>17</v>
      </c>
      <c r="D50" s="299">
        <v>2</v>
      </c>
      <c r="E50" s="300">
        <v>1</v>
      </c>
      <c r="F50" s="301">
        <v>20</v>
      </c>
    </row>
    <row r="51" spans="2:6" thickBot="1" x14ac:dyDescent="0.25">
      <c r="B51" s="306" t="s">
        <v>225</v>
      </c>
      <c r="C51" s="307">
        <v>17</v>
      </c>
      <c r="D51" s="307">
        <v>2</v>
      </c>
      <c r="E51" s="308">
        <v>1</v>
      </c>
      <c r="F51" s="309">
        <v>20</v>
      </c>
    </row>
    <row r="52" spans="2:6" s="264" customFormat="1" x14ac:dyDescent="0.25">
      <c r="B52" s="298" t="s">
        <v>8</v>
      </c>
      <c r="C52" s="299">
        <v>13</v>
      </c>
      <c r="D52" s="299">
        <v>4</v>
      </c>
      <c r="E52" s="300">
        <v>1</v>
      </c>
      <c r="F52" s="301">
        <v>18</v>
      </c>
    </row>
    <row r="53" spans="2:6" thickBot="1" x14ac:dyDescent="0.25">
      <c r="B53" s="306" t="s">
        <v>8</v>
      </c>
      <c r="C53" s="307">
        <v>13</v>
      </c>
      <c r="D53" s="307">
        <v>4</v>
      </c>
      <c r="E53" s="308">
        <v>1</v>
      </c>
      <c r="F53" s="309">
        <v>18</v>
      </c>
    </row>
    <row r="54" spans="2:6" s="264" customFormat="1" x14ac:dyDescent="0.25">
      <c r="B54" s="298" t="s">
        <v>17</v>
      </c>
      <c r="C54" s="299">
        <v>49</v>
      </c>
      <c r="D54" s="299">
        <v>11</v>
      </c>
      <c r="E54" s="300">
        <v>0</v>
      </c>
      <c r="F54" s="301">
        <v>60</v>
      </c>
    </row>
    <row r="55" spans="2:6" ht="14.25" x14ac:dyDescent="0.2">
      <c r="B55" s="302" t="s">
        <v>248</v>
      </c>
      <c r="C55" s="303">
        <v>17</v>
      </c>
      <c r="D55" s="303">
        <v>5</v>
      </c>
      <c r="E55" s="304">
        <v>0</v>
      </c>
      <c r="F55" s="305">
        <v>22</v>
      </c>
    </row>
    <row r="56" spans="2:6" thickBot="1" x14ac:dyDescent="0.25">
      <c r="B56" s="306" t="s">
        <v>287</v>
      </c>
      <c r="C56" s="307">
        <v>32</v>
      </c>
      <c r="D56" s="307">
        <v>6</v>
      </c>
      <c r="E56" s="308">
        <v>0</v>
      </c>
      <c r="F56" s="309">
        <v>38</v>
      </c>
    </row>
    <row r="57" spans="2:6" ht="15.75" thickBot="1" x14ac:dyDescent="0.3">
      <c r="B57" s="310" t="s">
        <v>18</v>
      </c>
      <c r="C57" s="311">
        <v>652</v>
      </c>
      <c r="D57" s="311">
        <v>106</v>
      </c>
      <c r="E57" s="312">
        <v>31</v>
      </c>
      <c r="F57" s="313">
        <v>789</v>
      </c>
    </row>
  </sheetData>
  <sheetProtection password="C6D6" sheet="1" objects="1" scenarios="1"/>
  <mergeCells count="4">
    <mergeCell ref="C4:C5"/>
    <mergeCell ref="D4:D5"/>
    <mergeCell ref="E4:E5"/>
    <mergeCell ref="F4:F5"/>
  </mergeCells>
  <hyperlinks>
    <hyperlink ref="B2" location="Contents!A1" display="Back to contents"/>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57"/>
  <sheetViews>
    <sheetView showGridLines="0" zoomScaleNormal="100" workbookViewId="0">
      <pane ySplit="5" topLeftCell="A6" activePane="bottomLeft" state="frozen"/>
      <selection pane="bottomLeft"/>
    </sheetView>
  </sheetViews>
  <sheetFormatPr defaultRowHeight="15" x14ac:dyDescent="0.2"/>
  <cols>
    <col min="1" max="1" width="40.5546875" bestFit="1" customWidth="1"/>
    <col min="2" max="2" width="16" style="92" customWidth="1"/>
  </cols>
  <sheetData>
    <row r="1" spans="1:2" ht="15.75" x14ac:dyDescent="0.25">
      <c r="A1" s="249" t="s">
        <v>150</v>
      </c>
      <c r="B1" s="91"/>
    </row>
    <row r="2" spans="1:2" ht="15.75" x14ac:dyDescent="0.25">
      <c r="A2" s="9" t="s">
        <v>31</v>
      </c>
      <c r="B2" s="91"/>
    </row>
    <row r="3" spans="1:2" ht="15.75" thickBot="1" x14ac:dyDescent="0.25"/>
    <row r="4" spans="1:2" ht="16.5" customHeight="1" x14ac:dyDescent="0.25">
      <c r="A4" s="319" t="s">
        <v>67</v>
      </c>
      <c r="B4" s="797" t="s">
        <v>95</v>
      </c>
    </row>
    <row r="5" spans="1:2" ht="15" customHeight="1" thickBot="1" x14ac:dyDescent="0.25">
      <c r="A5" s="320" t="s">
        <v>255</v>
      </c>
      <c r="B5" s="798"/>
    </row>
    <row r="6" spans="1:2" ht="15.75" x14ac:dyDescent="0.25">
      <c r="A6" s="5" t="s">
        <v>6</v>
      </c>
      <c r="B6" s="314">
        <v>12</v>
      </c>
    </row>
    <row r="7" spans="1:2" x14ac:dyDescent="0.2">
      <c r="A7" s="3" t="s">
        <v>215</v>
      </c>
      <c r="B7" s="315">
        <v>2</v>
      </c>
    </row>
    <row r="8" spans="1:2" x14ac:dyDescent="0.2">
      <c r="A8" s="3" t="s">
        <v>218</v>
      </c>
      <c r="B8" s="315">
        <v>4</v>
      </c>
    </row>
    <row r="9" spans="1:2" x14ac:dyDescent="0.2">
      <c r="A9" s="3" t="s">
        <v>216</v>
      </c>
      <c r="B9" s="315">
        <v>0</v>
      </c>
    </row>
    <row r="10" spans="1:2" x14ac:dyDescent="0.2">
      <c r="A10" s="3" t="s">
        <v>217</v>
      </c>
      <c r="B10" s="315">
        <v>2</v>
      </c>
    </row>
    <row r="11" spans="1:2" ht="15.75" thickBot="1" x14ac:dyDescent="0.25">
      <c r="A11" s="4" t="s">
        <v>214</v>
      </c>
      <c r="B11" s="316">
        <v>4</v>
      </c>
    </row>
    <row r="12" spans="1:2" ht="15.75" x14ac:dyDescent="0.25">
      <c r="A12" s="5" t="s">
        <v>7</v>
      </c>
      <c r="B12" s="314">
        <v>9</v>
      </c>
    </row>
    <row r="13" spans="1:2" x14ac:dyDescent="0.2">
      <c r="A13" s="3" t="s">
        <v>222</v>
      </c>
      <c r="B13" s="315">
        <v>2</v>
      </c>
    </row>
    <row r="14" spans="1:2" x14ac:dyDescent="0.2">
      <c r="A14" s="3" t="s">
        <v>220</v>
      </c>
      <c r="B14" s="315">
        <v>1</v>
      </c>
    </row>
    <row r="15" spans="1:2" x14ac:dyDescent="0.2">
      <c r="A15" s="3" t="s">
        <v>219</v>
      </c>
      <c r="B15" s="315">
        <v>1</v>
      </c>
    </row>
    <row r="16" spans="1:2" x14ac:dyDescent="0.2">
      <c r="A16" s="3" t="s">
        <v>221</v>
      </c>
      <c r="B16" s="315">
        <v>0</v>
      </c>
    </row>
    <row r="17" spans="1:2" ht="15.75" thickBot="1" x14ac:dyDescent="0.25">
      <c r="A17" s="4" t="s">
        <v>223</v>
      </c>
      <c r="B17" s="316">
        <v>5</v>
      </c>
    </row>
    <row r="18" spans="1:2" ht="15.75" x14ac:dyDescent="0.25">
      <c r="A18" s="5" t="s">
        <v>8</v>
      </c>
      <c r="B18" s="314">
        <v>2</v>
      </c>
    </row>
    <row r="19" spans="1:2" ht="15.75" thickBot="1" x14ac:dyDescent="0.25">
      <c r="A19" s="4" t="s">
        <v>8</v>
      </c>
      <c r="B19" s="316">
        <v>2</v>
      </c>
    </row>
    <row r="20" spans="1:2" ht="15.75" x14ac:dyDescent="0.25">
      <c r="A20" s="5" t="s">
        <v>9</v>
      </c>
      <c r="B20" s="314">
        <v>5</v>
      </c>
    </row>
    <row r="21" spans="1:2" x14ac:dyDescent="0.2">
      <c r="A21" s="3" t="s">
        <v>224</v>
      </c>
      <c r="B21" s="315">
        <v>1</v>
      </c>
    </row>
    <row r="22" spans="1:2" x14ac:dyDescent="0.2">
      <c r="A22" s="3" t="s">
        <v>226</v>
      </c>
      <c r="B22" s="315">
        <v>1</v>
      </c>
    </row>
    <row r="23" spans="1:2" ht="15.75" thickBot="1" x14ac:dyDescent="0.25">
      <c r="A23" s="4" t="s">
        <v>227</v>
      </c>
      <c r="B23" s="316">
        <v>3</v>
      </c>
    </row>
    <row r="24" spans="1:2" ht="15.75" x14ac:dyDescent="0.25">
      <c r="A24" s="5" t="s">
        <v>225</v>
      </c>
      <c r="B24" s="314">
        <v>4</v>
      </c>
    </row>
    <row r="25" spans="1:2" ht="15.75" thickBot="1" x14ac:dyDescent="0.25">
      <c r="A25" s="4" t="s">
        <v>225</v>
      </c>
      <c r="B25" s="316">
        <v>4</v>
      </c>
    </row>
    <row r="26" spans="1:2" ht="15.75" x14ac:dyDescent="0.25">
      <c r="A26" s="5" t="s">
        <v>11</v>
      </c>
      <c r="B26" s="314">
        <v>20</v>
      </c>
    </row>
    <row r="27" spans="1:2" x14ac:dyDescent="0.2">
      <c r="A27" s="3" t="s">
        <v>230</v>
      </c>
      <c r="B27" s="315">
        <v>2</v>
      </c>
    </row>
    <row r="28" spans="1:2" x14ac:dyDescent="0.2">
      <c r="A28" s="3" t="s">
        <v>233</v>
      </c>
      <c r="B28" s="315">
        <v>1</v>
      </c>
    </row>
    <row r="29" spans="1:2" x14ac:dyDescent="0.2">
      <c r="A29" s="3" t="s">
        <v>231</v>
      </c>
      <c r="B29" s="315">
        <v>2</v>
      </c>
    </row>
    <row r="30" spans="1:2" x14ac:dyDescent="0.2">
      <c r="A30" s="3" t="s">
        <v>235</v>
      </c>
      <c r="B30" s="315">
        <v>4</v>
      </c>
    </row>
    <row r="31" spans="1:2" x14ac:dyDescent="0.2">
      <c r="A31" s="3" t="s">
        <v>234</v>
      </c>
      <c r="B31" s="315">
        <v>2</v>
      </c>
    </row>
    <row r="32" spans="1:2" x14ac:dyDescent="0.2">
      <c r="A32" s="3" t="s">
        <v>228</v>
      </c>
      <c r="B32" s="315">
        <v>2</v>
      </c>
    </row>
    <row r="33" spans="1:2" x14ac:dyDescent="0.2">
      <c r="A33" s="3" t="s">
        <v>232</v>
      </c>
      <c r="B33" s="315">
        <v>5</v>
      </c>
    </row>
    <row r="34" spans="1:2" ht="15.75" thickBot="1" x14ac:dyDescent="0.25">
      <c r="A34" s="4" t="s">
        <v>229</v>
      </c>
      <c r="B34" s="316">
        <v>2</v>
      </c>
    </row>
    <row r="35" spans="1:2" ht="15.75" x14ac:dyDescent="0.25">
      <c r="A35" s="5" t="s">
        <v>12</v>
      </c>
      <c r="B35" s="314">
        <v>10</v>
      </c>
    </row>
    <row r="36" spans="1:2" x14ac:dyDescent="0.2">
      <c r="A36" s="3" t="s">
        <v>243</v>
      </c>
      <c r="B36" s="315">
        <v>4</v>
      </c>
    </row>
    <row r="37" spans="1:2" x14ac:dyDescent="0.2">
      <c r="A37" s="3" t="s">
        <v>239</v>
      </c>
      <c r="B37" s="315">
        <v>4</v>
      </c>
    </row>
    <row r="38" spans="1:2" ht="15.75" thickBot="1" x14ac:dyDescent="0.25">
      <c r="A38" s="4" t="s">
        <v>242</v>
      </c>
      <c r="B38" s="316">
        <v>2</v>
      </c>
    </row>
    <row r="39" spans="1:2" ht="15.75" x14ac:dyDescent="0.25">
      <c r="A39" s="5" t="s">
        <v>13</v>
      </c>
      <c r="B39" s="314">
        <v>23</v>
      </c>
    </row>
    <row r="40" spans="1:2" x14ac:dyDescent="0.2">
      <c r="A40" s="3" t="s">
        <v>240</v>
      </c>
      <c r="B40" s="315">
        <v>8</v>
      </c>
    </row>
    <row r="41" spans="1:2" x14ac:dyDescent="0.2">
      <c r="A41" s="3" t="s">
        <v>237</v>
      </c>
      <c r="B41" s="315">
        <v>5</v>
      </c>
    </row>
    <row r="42" spans="1:2" x14ac:dyDescent="0.2">
      <c r="A42" s="3" t="s">
        <v>241</v>
      </c>
      <c r="B42" s="315">
        <v>3</v>
      </c>
    </row>
    <row r="43" spans="1:2" ht="15.75" thickBot="1" x14ac:dyDescent="0.25">
      <c r="A43" s="4" t="s">
        <v>236</v>
      </c>
      <c r="B43" s="316">
        <v>7</v>
      </c>
    </row>
    <row r="44" spans="1:2" ht="15.75" x14ac:dyDescent="0.25">
      <c r="A44" s="5" t="s">
        <v>14</v>
      </c>
      <c r="B44" s="314">
        <v>3</v>
      </c>
    </row>
    <row r="45" spans="1:2" ht="15.75" thickBot="1" x14ac:dyDescent="0.25">
      <c r="A45" s="4" t="s">
        <v>238</v>
      </c>
      <c r="B45" s="316">
        <v>3</v>
      </c>
    </row>
    <row r="46" spans="1:2" ht="15.75" x14ac:dyDescent="0.25">
      <c r="A46" s="5" t="s">
        <v>15</v>
      </c>
      <c r="B46" s="314">
        <v>6</v>
      </c>
    </row>
    <row r="47" spans="1:2" x14ac:dyDescent="0.2">
      <c r="A47" s="3" t="s">
        <v>245</v>
      </c>
      <c r="B47" s="315">
        <v>2</v>
      </c>
    </row>
    <row r="48" spans="1:2" ht="15.75" thickBot="1" x14ac:dyDescent="0.25">
      <c r="A48" s="4" t="s">
        <v>244</v>
      </c>
      <c r="B48" s="316">
        <v>4</v>
      </c>
    </row>
    <row r="49" spans="1:2" ht="15.75" x14ac:dyDescent="0.25">
      <c r="A49" s="5" t="s">
        <v>16</v>
      </c>
      <c r="B49" s="314">
        <v>13</v>
      </c>
    </row>
    <row r="50" spans="1:2" x14ac:dyDescent="0.2">
      <c r="A50" s="3" t="s">
        <v>249</v>
      </c>
      <c r="B50" s="315">
        <v>2</v>
      </c>
    </row>
    <row r="51" spans="1:2" x14ac:dyDescent="0.2">
      <c r="A51" s="3" t="s">
        <v>246</v>
      </c>
      <c r="B51" s="315">
        <v>4</v>
      </c>
    </row>
    <row r="52" spans="1:2" x14ac:dyDescent="0.2">
      <c r="A52" s="3" t="s">
        <v>247</v>
      </c>
      <c r="B52" s="315">
        <v>2</v>
      </c>
    </row>
    <row r="53" spans="1:2" ht="15.75" thickBot="1" x14ac:dyDescent="0.25">
      <c r="A53" s="4" t="s">
        <v>250</v>
      </c>
      <c r="B53" s="316">
        <v>5</v>
      </c>
    </row>
    <row r="54" spans="1:2" ht="15.75" x14ac:dyDescent="0.25">
      <c r="A54" s="5" t="s">
        <v>17</v>
      </c>
      <c r="B54" s="317">
        <v>4</v>
      </c>
    </row>
    <row r="55" spans="1:2" x14ac:dyDescent="0.2">
      <c r="A55" s="3" t="s">
        <v>248</v>
      </c>
      <c r="B55" s="315">
        <v>2</v>
      </c>
    </row>
    <row r="56" spans="1:2" ht="15.75" thickBot="1" x14ac:dyDescent="0.25">
      <c r="A56" s="4" t="s">
        <v>287</v>
      </c>
      <c r="B56" s="316">
        <v>2</v>
      </c>
    </row>
    <row r="57" spans="1:2" ht="16.5" thickBot="1" x14ac:dyDescent="0.3">
      <c r="A57" s="6" t="s">
        <v>18</v>
      </c>
      <c r="B57" s="318">
        <v>114</v>
      </c>
    </row>
  </sheetData>
  <sheetProtection password="C6D6" sheet="1" objects="1" scenarios="1"/>
  <mergeCells count="1">
    <mergeCell ref="B4:B5"/>
  </mergeCells>
  <conditionalFormatting sqref="B7:B11 B40:B43 B47:B48 B45 B50:B53 B55:B56 B13:B17 B19 B25 B27:B34 B36:B38 B21:B23">
    <cfRule type="cellIs" dxfId="712" priority="1" operator="greaterThan">
      <formula>3</formula>
    </cfRule>
    <cfRule type="cellIs" dxfId="711" priority="2" operator="between">
      <formula>1</formula>
      <formula>3</formula>
    </cfRule>
  </conditionalFormatting>
  <hyperlinks>
    <hyperlink ref="A2" location="Contents!A1" display="Back to contents"/>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customXsn xmlns="http://schemas.microsoft.com/office/2006/metadata/customXsn">
  <xsnLocation/>
  <cached>True</cached>
  <openByDefault>False</openByDefault>
  <xsnScope>http://uat-cthub</xsnScope>
</customXsn>
</file>

<file path=customXml/item4.xml><?xml version="1.0" encoding="utf-8"?>
<?mso-contentType ?>
<SharedContentType xmlns="Microsoft.SharePoint.Taxonomy.ContentTypeSync" SourceId="368e5df3-cb6d-43a2-bb19-51fc820bbd26" ContentTypeId="0x01010035C89CCD2483A2479FECC59E2E56452D" PreviousValue="false"/>
</file>

<file path=customXml/item5.xml><?xml version="1.0" encoding="utf-8"?>
<ct:contentTypeSchema xmlns:ct="http://schemas.microsoft.com/office/2006/metadata/contentType" xmlns:ma="http://schemas.microsoft.com/office/2006/metadata/properties/metaAttributes" ct:_="" ma:_="" ma:contentTypeName="Corporate" ma:contentTypeID="0x01010035C89CCD2483A2479FECC59E2E56452D00E697EC61F4E63041A2EAEA5535FB4D65" ma:contentTypeVersion="84" ma:contentTypeDescription="" ma:contentTypeScope="" ma:versionID="921ca13fd128b629786df3e2fbc1d41f">
  <xsd:schema xmlns:xsd="http://www.w3.org/2001/XMLSchema" xmlns:xs="http://www.w3.org/2001/XMLSchema" xmlns:p="http://schemas.microsoft.com/office/2006/metadata/properties" xmlns:ns1="http://schemas.microsoft.com/sharepoint/v3" xmlns:ns2="db58f876-95e0-49c6-91d0-8e7480b07923" xmlns:ns3="202bf5da-38b9-4488-a525-8567ad9ffa60" targetNamespace="http://schemas.microsoft.com/office/2006/metadata/properties" ma:root="true" ma:fieldsID="0261dca7e4682229c41a3be3bc8f74d8" ns1:_="" ns2:_="" ns3:_="">
    <xsd:import namespace="http://schemas.microsoft.com/sharepoint/v3"/>
    <xsd:import namespace="db58f876-95e0-49c6-91d0-8e7480b07923"/>
    <xsd:import namespace="202bf5da-38b9-4488-a525-8567ad9ffa60"/>
    <xsd:element name="properties">
      <xsd:complexType>
        <xsd:sequence>
          <xsd:element name="documentManagement">
            <xsd:complexType>
              <xsd:all>
                <xsd:element ref="ns2:Approver_x0028_s_x0029_" minOccurs="0"/>
                <xsd:element ref="ns3:TaxCatchAll" minOccurs="0"/>
                <xsd:element ref="ns3:TaxCatchAllLabel" minOccurs="0"/>
                <xsd:element ref="ns2:p74728458d774d52933435494d1025d8" minOccurs="0"/>
                <xsd:element ref="ns3:_dlc_DocId" minOccurs="0"/>
                <xsd:element ref="ns3:_dlc_DocIdUrl" minOccurs="0"/>
                <xsd:element ref="ns3:_dlc_DocIdPersistId" minOccurs="0"/>
                <xsd:element ref="ns2:p638553eefd44050b6b6e45ef74c803c" minOccurs="0"/>
                <xsd:element ref="ns2:o59add4030c047c89bd5998caae9662d" minOccurs="0"/>
                <xsd:element ref="ns2:WCC_x0020_Disposal_x0020_Date" minOccurs="0"/>
                <xsd:element ref="ns2:RetentionStarts" minOccurs="0"/>
                <xsd:element ref="ns2:SetDocumentType" minOccurs="0"/>
                <xsd:element ref="ns2:DocumentStatus"/>
                <xsd:element ref="ns1:_dlc_Exempt" minOccurs="0"/>
                <xsd:element ref="ns1:_dlc_ExpireDate" minOccurs="0"/>
                <xsd:element ref="ns1:_dlc_ExpireDateSa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7" nillable="true" ma:displayName="Exempt from Policy" ma:hidden="true" ma:internalName="_dlc_Exempt" ma:readOnly="true">
      <xsd:simpleType>
        <xsd:restriction base="dms:Unknown"/>
      </xsd:simpleType>
    </xsd:element>
    <xsd:element name="_dlc_ExpireDate" ma:index="28" nillable="true" ma:displayName="Expiration Date" ma:description="" ma:hidden="true" ma:indexed="true" ma:internalName="_dlc_ExpireDate" ma:readOnly="true">
      <xsd:simpleType>
        <xsd:restriction base="dms:DateTime"/>
      </xsd:simpleType>
    </xsd:element>
    <xsd:element name="_dlc_ExpireDateSaved" ma:index="30" nillable="true" ma:displayName="Original Expiration Date" ma:hidden="true" ma:internalName="_dlc_ExpireDateSave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b58f876-95e0-49c6-91d0-8e7480b07923" elementFormDefault="qualified">
    <xsd:import namespace="http://schemas.microsoft.com/office/2006/documentManagement/types"/>
    <xsd:import namespace="http://schemas.microsoft.com/office/infopath/2007/PartnerControls"/>
    <xsd:element name="Approver_x0028_s_x0029_" ma:index="5" nillable="true" ma:displayName="Approvers" ma:description="Enter people or groups for workflow approval. Leave blank for manual approval." ma:list="UserInfo" ma:SearchPeopleOnly="false" ma:SharePointGroup="0" ma:internalName="Approver_x0028_s_x0029_" ma:showField="EMail">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74728458d774d52933435494d1025d8" ma:index="9" ma:taxonomy="true" ma:internalName="p74728458d774d52933435494d1025d8" ma:taxonomyFieldName="WCCLanguage" ma:displayName="WCC Language" ma:default="3;#English|f4583307-def8-4647-b7db-2a1d8f1f5719" ma:fieldId="{97472845-8d77-4d52-9334-35494d1025d8}" ma:sspId="368e5df3-cb6d-43a2-bb19-51fc820bbd26" ma:termSetId="5e1de944-eb9c-468e-96df-bff87281383f" ma:anchorId="00000000-0000-0000-0000-000000000000" ma:open="false" ma:isKeyword="false">
      <xsd:complexType>
        <xsd:sequence>
          <xsd:element ref="pc:Terms" minOccurs="0" maxOccurs="1"/>
        </xsd:sequence>
      </xsd:complexType>
    </xsd:element>
    <xsd:element name="p638553eefd44050b6b6e45ef74c803c" ma:index="14" ma:taxonomy="true" ma:internalName="p638553eefd44050b6b6e45ef74c803c" ma:taxonomyFieldName="ProtectiveMarking" ma:displayName="Protective Marking" ma:default="1;#Public|05e63c81-95b9-45a0-a9c9-9bc316784073" ma:fieldId="{9638553e-efd4-4050-b6b6-e45ef74c803c}" ma:sspId="368e5df3-cb6d-43a2-bb19-51fc820bbd26" ma:termSetId="1352ea01-7aec-4501-ba62-2b434532638c" ma:anchorId="00000000-0000-0000-0000-000000000000" ma:open="false" ma:isKeyword="false">
      <xsd:complexType>
        <xsd:sequence>
          <xsd:element ref="pc:Terms" minOccurs="0" maxOccurs="1"/>
        </xsd:sequence>
      </xsd:complexType>
    </xsd:element>
    <xsd:element name="o59add4030c047c89bd5998caae9662d" ma:index="18" ma:taxonomy="true" ma:internalName="o59add4030c047c89bd5998caae9662d" ma:taxonomyFieldName="DocumentType" ma:displayName="Document Type" ma:default="" ma:fieldId="{859add40-30c0-47c8-9bd5-998caae9662d}" ma:sspId="368e5df3-cb6d-43a2-bb19-51fc820bbd26" ma:termSetId="8647f897-84b4-4942-9ef1-4d807a153603" ma:anchorId="8e9d4368-3235-41eb-96a0-fa8d3cfe5a15" ma:open="false" ma:isKeyword="false">
      <xsd:complexType>
        <xsd:sequence>
          <xsd:element ref="pc:Terms" minOccurs="0" maxOccurs="1"/>
        </xsd:sequence>
      </xsd:complexType>
    </xsd:element>
    <xsd:element name="WCC_x0020_Disposal_x0020_Date" ma:index="20" nillable="true" ma:displayName="WCC Disposal Date" ma:format="DateOnly" ma:hidden="true" ma:internalName="WCC_x0020_Disposal_x0020_Date" ma:readOnly="false">
      <xsd:simpleType>
        <xsd:restriction base="dms:DateTime"/>
      </xsd:simpleType>
    </xsd:element>
    <xsd:element name="RetentionStarts" ma:index="23" nillable="true" ma:displayName="Retention Starts" ma:format="DateOnly" ma:hidden="true" ma:internalName="RetentionStarts" ma:readOnly="false">
      <xsd:simpleType>
        <xsd:restriction base="dms:DateTime"/>
      </xsd:simpleType>
    </xsd:element>
    <xsd:element name="SetDocumentType" ma:index="24" nillable="true" ma:displayName="Set Document Type" ma:hidden="true" ma:internalName="SetDocumentType" ma:readOnly="false">
      <xsd:simpleType>
        <xsd:restriction base="dms:Text">
          <xsd:maxLength value="255"/>
        </xsd:restriction>
      </xsd:simpleType>
    </xsd:element>
    <xsd:element name="DocumentStatus" ma:index="25" ma:displayName="Document Status" ma:default="Active" ma:format="Dropdown" ma:internalName="DocumentStatus">
      <xsd:simpleType>
        <xsd:restriction base="dms:Choice">
          <xsd:enumeration value="Active"/>
          <xsd:enumeration value="Archive"/>
        </xsd:restriction>
      </xsd:simpleType>
    </xsd:element>
  </xsd:schema>
  <xsd:schema xmlns:xsd="http://www.w3.org/2001/XMLSchema" xmlns:xs="http://www.w3.org/2001/XMLSchema" xmlns:dms="http://schemas.microsoft.com/office/2006/documentManagement/types" xmlns:pc="http://schemas.microsoft.com/office/infopath/2007/PartnerControls" targetNamespace="202bf5da-38b9-4488-a525-8567ad9ffa60" elementFormDefault="qualified">
    <xsd:import namespace="http://schemas.microsoft.com/office/2006/documentManagement/types"/>
    <xsd:import namespace="http://schemas.microsoft.com/office/infopath/2007/PartnerControls"/>
    <xsd:element name="TaxCatchAll" ma:index="7" nillable="true" ma:displayName="Taxonomy Catch All Column" ma:description="" ma:hidden="true" ma:list="{3275e8c1-acf4-4b16-9d23-46eb96c73ed3}" ma:internalName="TaxCatchAll" ma:showField="CatchAllData" ma:web="3c874734-995e-44c4-a34b-7b5cbade240c">
      <xsd:complexType>
        <xsd:complexContent>
          <xsd:extension base="dms:MultiChoiceLookup">
            <xsd:sequence>
              <xsd:element name="Value" type="dms:Lookup" maxOccurs="unbounded" minOccurs="0" nillable="true"/>
            </xsd:sequence>
          </xsd:extension>
        </xsd:complexContent>
      </xsd:complexType>
    </xsd:element>
    <xsd:element name="TaxCatchAllLabel" ma:index="8" nillable="true" ma:displayName="Taxonomy Catch All Column1" ma:description="" ma:hidden="true" ma:list="{3275e8c1-acf4-4b16-9d23-46eb96c73ed3}" ma:internalName="TaxCatchAllLabel" ma:readOnly="true" ma:showField="CatchAllDataLabel" ma:web="3c874734-995e-44c4-a34b-7b5cbade240c">
      <xsd:complexType>
        <xsd:complexContent>
          <xsd:extension base="dms:MultiChoiceLookup">
            <xsd:sequence>
              <xsd:element name="Value" type="dms:Lookup" maxOccurs="unbounded" minOccurs="0" nillable="true"/>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Policy xmlns:p="office.server.policy" xmlns="office.server.policy" id="" local="true">
  <Name>Corporate</Name>
  <Description/>
  <Statement/>
  <PolicyItems>
    <PolicyItem featureId="Microsoft.Office.RecordsManagement.PolicyFeatures.Expiration" staticId="0x01010035C89CCD2483A2479FECC59E2E56452D00E53E4C0FE5E82A48A500E89033CFD0E8|-626270482" UniqueId="1773a820-4503-44d8-9f0a-af1c23f0870a">
      <Name>Retention</Name>
      <Description>Automatic scheduling of content for processing, and performing a retention action on content that has reached its due date.</Description>
      <CustomData>
        <Schedules nextStageId="3">
          <Schedule type="Default">
            <stages>
              <data stageId="1" recur="true" offset="1" unit="days">
                <formula id="Microsoft.Office.RecordsManagement.PolicyFeatures.Expiration.Formula.BuiltIn">
                  <number>0</number>
                  <property>WCC_x0020_Disposal_x0020_Date</property>
                  <propertyId>9ea57d62-0549-4e65-a581-55f823dbf45c</propertyId>
                  <period>days</period>
                </formula>
                <action type="workflow" id="8e79e48e-6e6d-40b5-ba29-d8ba062b58e5"/>
              </data>
              <data stageId="2">
                <formula id="Microsoft.Office.RecordsManagement.PolicyFeatures.Expiration.Formula.BuiltIn">
                  <number>30</number>
                  <property>WCC_x0020_Disposal_x0020_Date</property>
                  <propertyId>9ea57d62-0549-4e65-a581-55f823dbf45c</propertyId>
                  <period>days</period>
                </formula>
                <action type="action" id="Microsoft.Office.RecordsManagement.PolicyFeatures.Expiration.Action.MoveToRecycleBin"/>
              </data>
            </stages>
          </Schedule>
        </Schedules>
      </CustomData>
    </PolicyItem>
    <PolicyItem featureId="Microsoft.Office.RecordsManagement.PolicyFeatures.PolicyAudit" staticId="0x01010035C89CCD2483A2479FECC59E2E56452D00E53E4C0FE5E82A48A500E89033CFD0E8|8138272" UniqueId="cf53ef01-6df6-490b-aba5-b76a9e207e06">
      <Name>Auditing</Name>
      <Description>Audits user actions on documents and list items to the Audit Log.</Description>
      <CustomData>
        <Audit>
          <Update/>
          <CheckInOut/>
          <MoveCopy/>
          <DeleteRestore/>
        </Audit>
      </CustomData>
    </PolicyItem>
  </PolicyItems>
</Policy>
</file>

<file path=customXml/item7.xml><?xml version="1.0" encoding="utf-8"?>
<p:properties xmlns:p="http://schemas.microsoft.com/office/2006/metadata/properties" xmlns:xsi="http://www.w3.org/2001/XMLSchema-instance" xmlns:pc="http://schemas.microsoft.com/office/infopath/2007/PartnerControls">
  <documentManagement>
    <p638553eefd44050b6b6e45ef74c803c xmlns="db58f876-95e0-49c6-91d0-8e7480b07923">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05e63c81-95b9-45a0-a9c9-9bc316784073</TermId>
        </TermInfo>
      </Terms>
    </p638553eefd44050b6b6e45ef74c803c>
    <SetDocumentType xmlns="db58f876-95e0-49c6-91d0-8e7480b07923">Report|1bf392af-40a7-42d0-b4a7-ff6a81b26d90</SetDocumentType>
    <TaxCatchAll xmlns="202bf5da-38b9-4488-a525-8567ad9ffa60">
      <Value>3</Value>
      <Value>1</Value>
      <Value>2</Value>
      <Value>89</Value>
      <Value>276</Value>
    </TaxCatchAll>
    <p74728458d774d52933435494d1025d8 xmlns="db58f876-95e0-49c6-91d0-8e7480b0792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f4583307-def8-4647-b7db-2a1d8f1f5719</TermId>
        </TermInfo>
      </Terms>
    </p74728458d774d52933435494d1025d8>
    <WCC_x0020_Disposal_x0020_Date xmlns="db58f876-95e0-49c6-91d0-8e7480b07923">2023-06-05T23:00:00+00:00</WCC_x0020_Disposal_x0020_Date>
    <Approver_x0028_s_x0029_ xmlns="db58f876-95e0-49c6-91d0-8e7480b07923">
      <UserInfo>
        <DisplayName/>
        <AccountId xsi:nil="true"/>
        <AccountType/>
      </UserInfo>
    </Approver_x0028_s_x0029_>
    <o59add4030c047c89bd5998caae9662d xmlns="db58f876-95e0-49c6-91d0-8e7480b07923">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1bf392af-40a7-42d0-b4a7-ff6a81b26d90</TermId>
        </TermInfo>
      </Terms>
    </o59add4030c047c89bd5998caae9662d>
    <DocumentStatus xmlns="db58f876-95e0-49c6-91d0-8e7480b07923">Active</DocumentStatus>
    <RetentionStarts xmlns="db58f876-95e0-49c6-91d0-8e7480b07923">2017-06-05T23:00:00+00:00</RetentionStarts>
    <_dlc_DocId xmlns="202bf5da-38b9-4488-a525-8567ad9ffa60">WCCC-644-425</_dlc_DocId>
    <_dlc_DocIdUrl xmlns="202bf5da-38b9-4488-a525-8567ad9ffa60">
      <Url>http://edrm/BCI/_layouts/DocIdRedir.aspx?ID=WCCC-644-425</Url>
      <Description>WCCC-644-425</Description>
    </_dlc_DocIdUrl>
    <_dlc_ExpireDateSaved xmlns="http://schemas.microsoft.com/sharepoint/v3" xsi:nil="true"/>
    <_dlc_ExpireDate xmlns="http://schemas.microsoft.com/sharepoint/v3">2023-06-05T23:00:00+00:00</_dlc_ExpireDate>
  </documentManagement>
</p:properties>
</file>

<file path=customXml/itemProps1.xml><?xml version="1.0" encoding="utf-8"?>
<ds:datastoreItem xmlns:ds="http://schemas.openxmlformats.org/officeDocument/2006/customXml" ds:itemID="{85D2C344-C800-46F4-97CC-2842A0779105}"/>
</file>

<file path=customXml/itemProps2.xml><?xml version="1.0" encoding="utf-8"?>
<ds:datastoreItem xmlns:ds="http://schemas.openxmlformats.org/officeDocument/2006/customXml" ds:itemID="{75E75609-20A2-42B5-B052-424268D9F7E8}"/>
</file>

<file path=customXml/itemProps3.xml><?xml version="1.0" encoding="utf-8"?>
<ds:datastoreItem xmlns:ds="http://schemas.openxmlformats.org/officeDocument/2006/customXml" ds:itemID="{F6F7A007-D872-482A-B66F-934EE6494758}"/>
</file>

<file path=customXml/itemProps4.xml><?xml version="1.0" encoding="utf-8"?>
<ds:datastoreItem xmlns:ds="http://schemas.openxmlformats.org/officeDocument/2006/customXml" ds:itemID="{BB4CCCAE-0E07-45B0-9860-E9801C722316}"/>
</file>

<file path=customXml/itemProps5.xml><?xml version="1.0" encoding="utf-8"?>
<ds:datastoreItem xmlns:ds="http://schemas.openxmlformats.org/officeDocument/2006/customXml" ds:itemID="{C711EDF9-C280-44D7-893C-E545F40C64A9}"/>
</file>

<file path=customXml/itemProps6.xml><?xml version="1.0" encoding="utf-8"?>
<ds:datastoreItem xmlns:ds="http://schemas.openxmlformats.org/officeDocument/2006/customXml" ds:itemID="{B2DAB9A5-874C-4387-AE67-77B0F284D3AB}"/>
</file>

<file path=customXml/itemProps7.xml><?xml version="1.0" encoding="utf-8"?>
<ds:datastoreItem xmlns:ds="http://schemas.openxmlformats.org/officeDocument/2006/customXml" ds:itemID="{D75FE30A-DB7D-4742-86FD-FC9D5C9678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Contents</vt:lpstr>
      <vt:lpstr>1a - Population</vt:lpstr>
      <vt:lpstr>1b - IMD 2015 LSOAs</vt:lpstr>
      <vt:lpstr>1c - IMD 2015 Population</vt:lpstr>
      <vt:lpstr>1d - EYFSP Children Centre Area</vt:lpstr>
      <vt:lpstr>2a - All Providers Data</vt:lpstr>
      <vt:lpstr>2b - Provider trends over time </vt:lpstr>
      <vt:lpstr>2c - Ofsted Inspection Results</vt:lpstr>
      <vt:lpstr>3a - Childminder Pick Up</vt:lpstr>
      <vt:lpstr>3b - FIS Enquiries</vt:lpstr>
      <vt:lpstr>4a - 2 YO Registered Prov</vt:lpstr>
      <vt:lpstr>4b - 2Help Take Up</vt:lpstr>
      <vt:lpstr>4c - 2Help by CC</vt:lpstr>
      <vt:lpstr>4d - NEF Registered Prov</vt:lpstr>
      <vt:lpstr>4e - NEF Take Up by CC</vt:lpstr>
      <vt:lpstr>4f - 30hrs Projections</vt:lpstr>
      <vt:lpstr>4g - DLA Claimants</vt:lpstr>
      <vt:lpstr>4h - IDS Case Load</vt:lpstr>
      <vt:lpstr>4i - AA SEND Experience</vt:lpstr>
      <vt:lpstr>4j - WTC and CTC</vt:lpstr>
      <vt:lpstr>4k - Pupil Premium</vt:lpstr>
      <vt:lpstr>4l - Early Years Pupil Premium</vt:lpstr>
      <vt:lpstr>5a - Charges by Provision Type</vt:lpstr>
      <vt:lpstr>5b - Hourly charge for under 2s</vt:lpstr>
      <vt:lpstr>5c - Hourly charge for 2yrs</vt:lpstr>
      <vt:lpstr>5d - Hourly charge for 3&amp;4 yrs</vt:lpstr>
      <vt:lpstr>CC Area Profiles</vt:lpstr>
      <vt:lpstr>Gaps Analysis</vt:lpstr>
      <vt:lpstr>List</vt:lpstr>
    </vt:vector>
  </TitlesOfParts>
  <Company>Warwickshire County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Childcare Sufficiency Assessment Data Tables 2016/17</dc:title>
  <dc:creator>Ross Keefe</dc:creator>
  <cp:lastModifiedBy>Simon Dance</cp:lastModifiedBy>
  <cp:lastPrinted>2016-12-07T12:07:44Z</cp:lastPrinted>
  <dcterms:created xsi:type="dcterms:W3CDTF">2016-01-21T16:42:36Z</dcterms:created>
  <dcterms:modified xsi:type="dcterms:W3CDTF">2017-06-06T07:44:12Z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0x01010035C89CCD2483A2479FECC59E2E56452D00E697EC61F4E63041A2EAEA5535FB4D65</vt:lpwstr>
  </property>
  <property fmtid="{D5CDD505-2E9C-101B-9397-08002B2CF9AE}" pid="3" name="d95c383c9a774e2b9bd7fdb68c5e0fc7">
    <vt:lpwstr>Warwickshire|ae50136a-0dd2-4024-b418-b2091d7c47d2</vt:lpwstr>
  </property>
  <property fmtid="{D5CDD505-2E9C-101B-9397-08002B2CF9AE}" pid="4" name="_dlc_policyId">
    <vt:lpwstr>0x01010035C89CCD2483A2479FECC59E2E56452D00E53E4C0FE5E82A48A500E89033CFD0E8|-626270482</vt:lpwstr>
  </property>
  <property fmtid="{D5CDD505-2E9C-101B-9397-08002B2CF9AE}" pid="5" name="ItemRetentionFormula">
    <vt:lpwstr>&lt;formula id="Microsoft.Office.RecordsManagement.PolicyFeatures.Expiration.Formula.BuiltIn"&gt;&lt;number&gt;0&lt;/number&gt;&lt;property&gt;WCC_x005f_x0020_Disposal_x005f_x0020_Date&lt;/property&gt;&lt;propertyId&gt;9ea57d62-0549-4e65-a581-55f823dbf45c&lt;/propertyId&gt;&lt;period&gt;days&lt;/period&gt;&lt;/formula&gt;</vt:lpwstr>
  </property>
  <property fmtid="{D5CDD505-2E9C-101B-9397-08002B2CF9AE}" pid="6" name="_dlc_DocIdItemGuid">
    <vt:lpwstr>b109aaa2-19a6-4169-b22f-f6c8f44ab8a2</vt:lpwstr>
  </property>
  <property fmtid="{D5CDD505-2E9C-101B-9397-08002B2CF9AE}" pid="7" name="WCCCoverage">
    <vt:lpwstr>2;#Warwickshire|ae50136a-0dd2-4024-b418-b2091d7c47d2</vt:lpwstr>
  </property>
  <property fmtid="{D5CDD505-2E9C-101B-9397-08002B2CF9AE}" pid="8" name="ProtectiveMarking">
    <vt:lpwstr>1;#Public|05e63c81-95b9-45a0-a9c9-9bc316784073</vt:lpwstr>
  </property>
  <property fmtid="{D5CDD505-2E9C-101B-9397-08002B2CF9AE}" pid="9" name="WCCLanguage">
    <vt:lpwstr>3;#English|f4583307-def8-4647-b7db-2a1d8f1f5719</vt:lpwstr>
  </property>
  <property fmtid="{D5CDD505-2E9C-101B-9397-08002B2CF9AE}" pid="10" name="WCCKeywords">
    <vt:lpwstr/>
  </property>
  <property fmtid="{D5CDD505-2E9C-101B-9397-08002B2CF9AE}" pid="11" name="eb17d457039448a19415618ca7d78093">
    <vt:lpwstr/>
  </property>
  <property fmtid="{D5CDD505-2E9C-101B-9397-08002B2CF9AE}" pid="12" name="kcda1755ffd5425aafc66d6689a5558d">
    <vt:lpwstr/>
  </property>
  <property fmtid="{D5CDD505-2E9C-101B-9397-08002B2CF9AE}" pid="13" name="TeamOwner">
    <vt:lpwstr>276;#Business and Commissioning Intelligence|6675bf10-db6b-46f4-bdf2-dc4adab9eeac</vt:lpwstr>
  </property>
  <property fmtid="{D5CDD505-2E9C-101B-9397-08002B2CF9AE}" pid="14" name="WCCSubject">
    <vt:lpwstr/>
  </property>
  <property fmtid="{D5CDD505-2E9C-101B-9397-08002B2CF9AE}" pid="15" name="kf4ca89d09f0480889ccabff7fc6ee9b">
    <vt:lpwstr>Business and Commissioning Intelligence|6675bf10-db6b-46f4-bdf2-dc4adab9eeac</vt:lpwstr>
  </property>
  <property fmtid="{D5CDD505-2E9C-101B-9397-08002B2CF9AE}" pid="16" name="DocumentType">
    <vt:lpwstr>89;#Report|1bf392af-40a7-42d0-b4a7-ff6a81b26d90</vt:lpwstr>
  </property>
  <property fmtid="{D5CDD505-2E9C-101B-9397-08002B2CF9AE}" pid="17" name="WorkflowChangePath">
    <vt:lpwstr>a71a3a35-f742-4af5-9b14-9ffe75200e87,5;a71a3a35-f742-4af5-9b14-9ffe75200e87,5;a71a3a35-f742-4af5-9b14-9ffe75200e87,8;a71a3a35-f742-4af5-9b14-9ffe75200e87,8;</vt:lpwstr>
  </property>
</Properties>
</file>